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defaultThemeVersion="124226"/>
  <mc:AlternateContent xmlns:mc="http://schemas.openxmlformats.org/markup-compatibility/2006">
    <mc:Choice Requires="x15">
      <x15ac:absPath xmlns:x15ac="http://schemas.microsoft.com/office/spreadsheetml/2010/11/ac" url="T:\Nursing and Quality\QEIA\Current Tool\"/>
    </mc:Choice>
  </mc:AlternateContent>
  <xr:revisionPtr revIDLastSave="0" documentId="8_{691A4B73-CE0C-4F02-8084-9A27C5B9C7BA}" xr6:coauthVersionLast="47" xr6:coauthVersionMax="47" xr10:uidLastSave="{00000000-0000-0000-0000-000000000000}"/>
  <bookViews>
    <workbookView xWindow="-110" yWindow="-110" windowWidth="19420" windowHeight="10420" tabRatio="722" firstSheet="2" activeTab="2" xr2:uid="{00000000-000D-0000-FFFF-FFFF00000000}"/>
  </bookViews>
  <sheets>
    <sheet name="Formulas DO NOT USE" sheetId="13" state="hidden" r:id="rId1"/>
    <sheet name="Version Control" sheetId="24" state="hidden" r:id="rId2"/>
    <sheet name="INFO" sheetId="6" r:id="rId3"/>
    <sheet name="QEIA Summary" sheetId="4" r:id="rId4"/>
    <sheet name="QIA STAGE 1" sheetId="1" r:id="rId5"/>
    <sheet name="QIA STAGE 2" sheetId="3" r:id="rId6"/>
    <sheet name="Lookup Lists" sheetId="5" state="hidden" r:id="rId7"/>
    <sheet name="EIA Stage 1" sheetId="25" r:id="rId8"/>
    <sheet name="EIA Stage 2" sheetId="26" r:id="rId9"/>
    <sheet name="EIA Formula" sheetId="27" state="hidden" r:id="rId10"/>
    <sheet name="EIA Due Regard Assessment " sheetId="22" state="hidden" r:id="rId11"/>
    <sheet name="S14Z2 " sheetId="23" state="hidden" r:id="rId12"/>
    <sheet name="EIA Due Regard Assessment" sheetId="20" state="hidden" r:id="rId13"/>
    <sheet name="Key" sheetId="2" state="hidden" r:id="rId14"/>
    <sheet name="Reviews" sheetId="7" state="hidden" r:id="rId15"/>
    <sheet name="S14Z2" sheetId="21" state="hidden" r:id="rId16"/>
    <sheet name="Virtual Assessment" sheetId="12" r:id="rId17"/>
    <sheet name="Sheet1" sheetId="11" state="hidden" r:id="rId18"/>
    <sheet name="Sheet4" sheetId="14" state="hidden" r:id="rId19"/>
    <sheet name="Sheet2" sheetId="15" state="hidden" r:id="rId20"/>
    <sheet name="QEIA Review" sheetId="8" state="hidden" r:id="rId21"/>
    <sheet name="Sheet3" sheetId="16" state="hidden" r:id="rId22"/>
    <sheet name="Sheet5" sheetId="17" state="hidden" r:id="rId23"/>
  </sheets>
  <externalReferences>
    <externalReference r:id="rId24"/>
  </externalReferences>
  <definedNames>
    <definedName name="GB" localSheetId="1">'[1]Lookup Lists'!$A$39:$A$42</definedName>
    <definedName name="GB">'Lookup Lists'!$A$39:$A$42</definedName>
    <definedName name="_xlnm.Print_Area" localSheetId="2">INFO!#REF!</definedName>
    <definedName name="_xlnm.Print_Area" localSheetId="3">'QEIA Summary'!$B$2:$P$99</definedName>
    <definedName name="_xlnm.Print_Area" localSheetId="4">'QIA STAGE 1'!$A$1:$G$48</definedName>
    <definedName name="_xlnm.Print_Area" localSheetId="5">'QIA STAGE 2'!$A$1:$K$37</definedName>
    <definedName name="Q_1" localSheetId="1">'[1]Lookup Lists'!$B$5:$C$11</definedName>
    <definedName name="Q_1">'Lookup Lists'!$B$5:$C$11</definedName>
    <definedName name="Q_10">'Lookup Lists'!$T$5:$U$9</definedName>
    <definedName name="Q_11">'Lookup Lists'!$V$5:$W$8</definedName>
    <definedName name="Q_12">'Lookup Lists'!$X$5:$Y$9</definedName>
    <definedName name="Q_13">'Lookup Lists'!$Z$5:$AA$9</definedName>
    <definedName name="Q_14">'Lookup Lists'!$AB$5:$AC$11</definedName>
    <definedName name="Q_15">'Lookup Lists'!$AD$5:$AE$9</definedName>
    <definedName name="Q_16">'Lookup Lists'!$AF$5:$AG$7</definedName>
    <definedName name="Q_17">'Lookup Lists'!$AH$5:$AI$11</definedName>
    <definedName name="Q_18">'Lookup Lists'!$AJ$5:$AK$11</definedName>
    <definedName name="Q_19">'Lookup Lists'!$AL$5:$AM$11</definedName>
    <definedName name="Q_2">'Lookup Lists'!$D$5:$E$11</definedName>
    <definedName name="Q_20">'Lookup Lists'!$AN$5:$AO$11</definedName>
    <definedName name="Q_21">'Lookup Lists'!$AP$5:$AQ$11</definedName>
    <definedName name="Q_22">'Lookup Lists'!$AR$5:$AS$11</definedName>
    <definedName name="Q_23">'Lookup Lists'!$AT$5:$AU$11</definedName>
    <definedName name="Q_24">'Lookup Lists'!$AV$5:$AW$11</definedName>
    <definedName name="Q_25">'Lookup Lists'!$AX$5:$AY$11</definedName>
    <definedName name="Q_26">'Lookup Lists'!$AZ$5:$BA$11</definedName>
    <definedName name="Q_27">'Lookup Lists'!$BB$5:$BC$9</definedName>
    <definedName name="Q_28">'Lookup Lists'!$BD$5:$BE$11</definedName>
    <definedName name="Q_29">'Lookup Lists'!$BF$5:$BG$11</definedName>
    <definedName name="Q_3">'Lookup Lists'!$F$5:$G$11</definedName>
    <definedName name="Q_30">'Lookup Lists'!$BH$5:$BI$11</definedName>
    <definedName name="Q_31">'Lookup Lists'!$BJ$5:$BK$11</definedName>
    <definedName name="Q_32">'Lookup Lists'!$BL$5:$BM$11</definedName>
    <definedName name="Q_33">'Lookup Lists'!$BN$5:$BO$9</definedName>
    <definedName name="Q_34">'Lookup Lists'!$BP$5:$BQ$9</definedName>
    <definedName name="Q_35">'Lookup Lists'!$BR$5:$BS$9</definedName>
    <definedName name="Q_36">'Lookup Lists'!$BT$5:$BU$9</definedName>
    <definedName name="Q_37">'Lookup Lists'!$BV$5:$BW$9</definedName>
    <definedName name="Q_38">'Lookup Lists'!$BX$5:$BY$6</definedName>
    <definedName name="Q_39">'Lookup Lists'!$BZ$5:$CA$6</definedName>
    <definedName name="Q_4">'Lookup Lists'!$H$5:$I$9</definedName>
    <definedName name="Q_5">'Lookup Lists'!$J$5:$K$11</definedName>
    <definedName name="Q_6">'Lookup Lists'!$L$5:$M$11</definedName>
    <definedName name="Q_7">'Lookup Lists'!$N$5:$O$11</definedName>
    <definedName name="Q_8">'Lookup Lists'!$P$5:$Q$11</definedName>
    <definedName name="Q_9">'Lookup Lists'!$R$5:$S$11</definedName>
    <definedName name="Q1." localSheetId="1">'[1]Lookup Lists'!$B$5:$B$11</definedName>
    <definedName name="Q1.">'Lookup Lists'!$B$5:$B$11</definedName>
    <definedName name="Q10." localSheetId="1">'[1]Lookup Lists'!$T$5:$T$9</definedName>
    <definedName name="Q10.">'Lookup Lists'!$T$5:$T$9</definedName>
    <definedName name="Q11." localSheetId="1">'[1]Lookup Lists'!$V$5:$V$8</definedName>
    <definedName name="Q11.">'Lookup Lists'!$V$5:$V$8</definedName>
    <definedName name="Q12." localSheetId="1">'[1]Lookup Lists'!$X$5:$X$9</definedName>
    <definedName name="Q12.">'Lookup Lists'!$X$5:$X$9</definedName>
    <definedName name="Q13." localSheetId="1">'[1]Lookup Lists'!$Z$5:$Z$9</definedName>
    <definedName name="Q13.">'Lookup Lists'!$Z$5:$Z$9</definedName>
    <definedName name="Q14." localSheetId="1">'[1]Lookup Lists'!$AB$5:$AB$11</definedName>
    <definedName name="Q14.">'Lookup Lists'!$AB$5:$AB$11</definedName>
    <definedName name="Q15." localSheetId="1">'[1]Lookup Lists'!$AD$5:$AD$9</definedName>
    <definedName name="Q15.">'Lookup Lists'!$AD$5:$AD$9</definedName>
    <definedName name="Q16." localSheetId="1">'[1]Lookup Lists'!$AF$5:$AF$7</definedName>
    <definedName name="Q16.">'Lookup Lists'!$AF$5:$AF$7</definedName>
    <definedName name="Q17." localSheetId="1">'[1]Lookup Lists'!$AH$5:$AH$11</definedName>
    <definedName name="Q17.">'Lookup Lists'!$AH$5:$AH$11</definedName>
    <definedName name="Q18." localSheetId="1">'[1]Lookup Lists'!$AJ$5:$AJ$11</definedName>
    <definedName name="Q18.">'Lookup Lists'!$AJ$5:$AJ$11</definedName>
    <definedName name="Q19." localSheetId="1">'[1]Lookup Lists'!$AL$5:$AL$11</definedName>
    <definedName name="Q19.">'Lookup Lists'!$AL$5:$AL$11</definedName>
    <definedName name="Q2." localSheetId="1">'[1]Lookup Lists'!$D$5:$D$11</definedName>
    <definedName name="Q2.">'Lookup Lists'!$D$5:$D$11</definedName>
    <definedName name="Q20." localSheetId="1">'[1]Lookup Lists'!$AN$5:$AN$11</definedName>
    <definedName name="Q20.">'Lookup Lists'!$AN$5:$AN$11</definedName>
    <definedName name="Q21." localSheetId="1">'[1]Lookup Lists'!$AP$5:$AP$11</definedName>
    <definedName name="Q21.">'Lookup Lists'!$AP$5:$AP$11</definedName>
    <definedName name="Q22." localSheetId="1">'[1]Lookup Lists'!$AR$5:$AR$11</definedName>
    <definedName name="Q22.">'Lookup Lists'!$AR$5:$AR$11</definedName>
    <definedName name="Q23." localSheetId="1">'[1]Lookup Lists'!$AT$5:$AT$11</definedName>
    <definedName name="Q23.">'Lookup Lists'!$AT$5:$AT$11</definedName>
    <definedName name="Q24." localSheetId="1">'[1]Lookup Lists'!$AV$5:$AV$11</definedName>
    <definedName name="Q24.">'Lookup Lists'!$AV$5:$AV$11</definedName>
    <definedName name="Q25." localSheetId="1">'[1]Lookup Lists'!$AX$5:$AX$11</definedName>
    <definedName name="Q25.">'Lookup Lists'!$AX$5:$AX$11</definedName>
    <definedName name="Q26." localSheetId="1">'[1]Lookup Lists'!$AZ$5:$AZ$11</definedName>
    <definedName name="Q26.">'Lookup Lists'!$AZ$5:$AZ$11</definedName>
    <definedName name="Q27." localSheetId="1">'[1]Lookup Lists'!$BB$5:$BB$9</definedName>
    <definedName name="Q27.">'Lookup Lists'!$BB$5:$BB$9</definedName>
    <definedName name="Q28." localSheetId="1">'[1]Lookup Lists'!$BD$5:$BD$11</definedName>
    <definedName name="Q28.">'Lookup Lists'!$BD$5:$BD$11</definedName>
    <definedName name="Q29." localSheetId="1">'[1]Lookup Lists'!$BF$5:$BF$11</definedName>
    <definedName name="Q29.">'Lookup Lists'!$BF$5:$BF$11</definedName>
    <definedName name="Q3." localSheetId="1">'[1]Lookup Lists'!$F$5:$F$11</definedName>
    <definedName name="Q3.">'Lookup Lists'!$F$5:$F$11</definedName>
    <definedName name="Q30." localSheetId="1">'[1]Lookup Lists'!$BH$5:$BH$11</definedName>
    <definedName name="Q30.">'Lookup Lists'!$BH$5:$BH$11</definedName>
    <definedName name="Q31." localSheetId="1">'[1]Lookup Lists'!$BJ$5:$BJ$11</definedName>
    <definedName name="Q31.">'Lookup Lists'!$BJ$5:$BJ$11</definedName>
    <definedName name="Q32." localSheetId="1">'[1]Lookup Lists'!$BL$5:$BL$11</definedName>
    <definedName name="Q32.">'Lookup Lists'!$BL$5:$BL$11</definedName>
    <definedName name="Q33." localSheetId="1">'[1]Lookup Lists'!$BN$5:$BN$9</definedName>
    <definedName name="Q33.">'Lookup Lists'!$BN$5:$BN$9</definedName>
    <definedName name="Q34." localSheetId="1">'[1]Lookup Lists'!$BP$5:$BP$9</definedName>
    <definedName name="Q34.">'Lookup Lists'!$BP$5:$BP$9</definedName>
    <definedName name="Q35." localSheetId="1">'[1]Lookup Lists'!$BR$5:$BR$9</definedName>
    <definedName name="Q35.">'Lookup Lists'!$BR$5:$BR$9</definedName>
    <definedName name="Q36." localSheetId="1">'[1]Lookup Lists'!$BT$5:$BT$9</definedName>
    <definedName name="Q36.">'Lookup Lists'!$BT$5:$BT$9</definedName>
    <definedName name="Q37." localSheetId="1">'[1]Lookup Lists'!$BV$5:$BV$9</definedName>
    <definedName name="Q37.">'Lookup Lists'!$BV$5:$BV$9</definedName>
    <definedName name="Q38." localSheetId="1">'[1]Lookup Lists'!$BZ$5:$BZ$6</definedName>
    <definedName name="Q38.">'Lookup Lists'!$BX$5:$BX$6</definedName>
    <definedName name="Q39.">'Lookup Lists'!$BZ$5:$BZ$6</definedName>
    <definedName name="Q4." localSheetId="1">'[1]Lookup Lists'!$H$5:$H$9</definedName>
    <definedName name="Q4.">'Lookup Lists'!$H$5:$H$9</definedName>
    <definedName name="Q5." localSheetId="1">'[1]Lookup Lists'!$J$5:$J$11</definedName>
    <definedName name="Q5.">'Lookup Lists'!$J$5:$J$11</definedName>
    <definedName name="Q6." localSheetId="1">'[1]Lookup Lists'!$L$5:$L$11</definedName>
    <definedName name="Q6.">'Lookup Lists'!$L$5:$L$11</definedName>
    <definedName name="Q7." localSheetId="1">'[1]Lookup Lists'!$N$5:$N$11</definedName>
    <definedName name="Q7.">'Lookup Lists'!$N$5:$N$11</definedName>
    <definedName name="Q8." localSheetId="1">'[1]Lookup Lists'!$P$5:$P$11</definedName>
    <definedName name="Q8.">'Lookup Lists'!$P$5:$P$11</definedName>
    <definedName name="Q9." localSheetId="1">'[1]Lookup Lists'!$R$5:$R$11</definedName>
    <definedName name="Q9.">'Lookup Lists'!$R$5:$R$11</definedName>
    <definedName name="QIA" localSheetId="1">'[1]Lookup Lists'!$A$19:$A$27</definedName>
    <definedName name="QIA">'Lookup Lists'!$A$19:$A$27</definedName>
    <definedName name="QnP" localSheetId="1">'[1]Lookup Lists'!$A$31:$A$36</definedName>
    <definedName name="QnP">'Lookup Lists'!$A$31:$A$36</definedName>
    <definedName name="Review_YN" localSheetId="1">'[1]Lookup Lists'!$A$45:$A$47</definedName>
    <definedName name="Review_YN">'Lookup Lists'!$A$45:$A$47</definedName>
    <definedName name="ReviewStatus" localSheetId="1">'[1]Lookup Lists'!$A$49:$A$51</definedName>
    <definedName name="ReviewStatus">'Lookup Lists'!$A$49:$A$51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6" l="1"/>
  <c r="C17" i="26"/>
  <c r="D16" i="26"/>
  <c r="C16" i="26"/>
  <c r="D14" i="26"/>
  <c r="C14" i="26"/>
  <c r="D13" i="26"/>
  <c r="C13" i="26"/>
  <c r="D12" i="26"/>
  <c r="C12" i="26"/>
  <c r="D10" i="26"/>
  <c r="C10" i="26"/>
  <c r="D9" i="26"/>
  <c r="C9" i="26"/>
  <c r="D8" i="26"/>
  <c r="C8" i="26"/>
  <c r="D7" i="26"/>
  <c r="C7" i="26"/>
  <c r="D6" i="26"/>
  <c r="C6" i="26"/>
  <c r="D5" i="26"/>
  <c r="C5" i="26"/>
  <c r="D4" i="26"/>
  <c r="C4" i="26"/>
  <c r="D3" i="26"/>
  <c r="C3" i="26"/>
  <c r="D2" i="26"/>
  <c r="C2" i="26"/>
  <c r="D20" i="25"/>
  <c r="D19" i="25"/>
  <c r="D17" i="25"/>
  <c r="D16" i="25"/>
  <c r="D15" i="25"/>
  <c r="D13" i="25"/>
  <c r="D12" i="25"/>
  <c r="D11" i="25"/>
  <c r="D10" i="25"/>
  <c r="D9" i="25"/>
  <c r="D8" i="25"/>
  <c r="D7" i="25"/>
  <c r="D6" i="25"/>
  <c r="D5" i="25"/>
  <c r="E21" i="5"/>
  <c r="M41" i="3"/>
  <c r="F41" i="3"/>
  <c r="E41" i="3"/>
  <c r="D41" i="3"/>
  <c r="M40" i="3"/>
  <c r="F40" i="3"/>
  <c r="E40" i="3"/>
  <c r="D40" i="3"/>
  <c r="M39" i="3"/>
  <c r="F39" i="3"/>
  <c r="E39" i="3"/>
  <c r="D39" i="3"/>
  <c r="M38" i="3"/>
  <c r="F38" i="3"/>
  <c r="E38" i="3"/>
  <c r="D38" i="3"/>
  <c r="M37" i="3"/>
  <c r="F37" i="3"/>
  <c r="E37" i="3"/>
  <c r="D37" i="3"/>
  <c r="M36" i="3"/>
  <c r="F36" i="3"/>
  <c r="E36" i="3"/>
  <c r="D36" i="3"/>
  <c r="M35" i="3"/>
  <c r="F35" i="3"/>
  <c r="E35" i="3"/>
  <c r="D35" i="3"/>
  <c r="M34" i="3"/>
  <c r="F34" i="3"/>
  <c r="E34" i="3"/>
  <c r="D34" i="3"/>
  <c r="M33" i="3"/>
  <c r="F33" i="3"/>
  <c r="E33" i="3"/>
  <c r="D33" i="3"/>
  <c r="M32" i="3"/>
  <c r="F32" i="3"/>
  <c r="E32" i="3"/>
  <c r="D32" i="3"/>
  <c r="M31" i="3"/>
  <c r="F31" i="3"/>
  <c r="E31" i="3"/>
  <c r="D31" i="3"/>
  <c r="M30" i="3"/>
  <c r="F30" i="3"/>
  <c r="E30" i="3"/>
  <c r="D30" i="3"/>
  <c r="M29" i="3"/>
  <c r="F29" i="3"/>
  <c r="E29" i="3"/>
  <c r="D29" i="3"/>
  <c r="M28" i="3"/>
  <c r="F28" i="3"/>
  <c r="E28" i="3"/>
  <c r="D28" i="3"/>
  <c r="M27" i="3"/>
  <c r="F27" i="3"/>
  <c r="E27" i="3"/>
  <c r="D27" i="3"/>
  <c r="M26" i="3"/>
  <c r="F26" i="3"/>
  <c r="E26" i="3"/>
  <c r="D26" i="3"/>
  <c r="M25" i="3"/>
  <c r="F25" i="3"/>
  <c r="E25" i="3"/>
  <c r="D25" i="3"/>
  <c r="M24" i="3"/>
  <c r="F24" i="3"/>
  <c r="E24" i="3"/>
  <c r="D24" i="3"/>
  <c r="M23" i="3"/>
  <c r="F23" i="3"/>
  <c r="E23" i="3"/>
  <c r="D23" i="3"/>
  <c r="M22" i="3"/>
  <c r="F22" i="3"/>
  <c r="E22" i="3"/>
  <c r="D22" i="3"/>
  <c r="M21" i="3"/>
  <c r="F21" i="3"/>
  <c r="E21" i="3"/>
  <c r="D21" i="3"/>
  <c r="M20" i="3"/>
  <c r="F20" i="3"/>
  <c r="E20" i="3"/>
  <c r="D20" i="3"/>
  <c r="M19" i="3"/>
  <c r="F19" i="3"/>
  <c r="E19" i="3"/>
  <c r="D19" i="3"/>
  <c r="M18" i="3"/>
  <c r="F18" i="3"/>
  <c r="E18" i="3"/>
  <c r="D18" i="3"/>
  <c r="M17" i="3"/>
  <c r="F17" i="3"/>
  <c r="E17" i="3"/>
  <c r="D17" i="3"/>
  <c r="M16" i="3"/>
  <c r="F16" i="3"/>
  <c r="E16" i="3"/>
  <c r="D16" i="3"/>
  <c r="M15" i="3"/>
  <c r="F15" i="3"/>
  <c r="E15" i="3"/>
  <c r="D15" i="3"/>
  <c r="M14" i="3"/>
  <c r="F14" i="3"/>
  <c r="E14" i="3"/>
  <c r="D14" i="3"/>
  <c r="M13" i="3"/>
  <c r="F13" i="3"/>
  <c r="E13" i="3"/>
  <c r="D13" i="3"/>
  <c r="M12" i="3"/>
  <c r="F12" i="3"/>
  <c r="E12" i="3"/>
  <c r="D12" i="3"/>
  <c r="M11" i="3"/>
  <c r="F11" i="3"/>
  <c r="E11" i="3"/>
  <c r="D11" i="3"/>
  <c r="M10" i="3"/>
  <c r="F10" i="3"/>
  <c r="E10" i="3"/>
  <c r="D10" i="3"/>
  <c r="M9" i="3"/>
  <c r="F9" i="3"/>
  <c r="E9" i="3"/>
  <c r="D9" i="3"/>
  <c r="M8" i="3"/>
  <c r="F8" i="3"/>
  <c r="E8" i="3"/>
  <c r="D8" i="3"/>
  <c r="M7" i="3"/>
  <c r="F7" i="3"/>
  <c r="E7" i="3"/>
  <c r="D7" i="3"/>
  <c r="M6" i="3"/>
  <c r="F6" i="3"/>
  <c r="E6" i="3"/>
  <c r="D6" i="3"/>
  <c r="M5" i="3"/>
  <c r="F5" i="3"/>
  <c r="E5" i="3"/>
  <c r="D5" i="3"/>
  <c r="M4" i="3"/>
  <c r="F4" i="3"/>
  <c r="E4" i="3"/>
  <c r="D4" i="3"/>
  <c r="M3" i="3"/>
  <c r="F3" i="3"/>
  <c r="E3" i="3"/>
  <c r="D3" i="3"/>
  <c r="A48" i="1"/>
  <c r="A47" i="1"/>
  <c r="A46" i="1"/>
  <c r="A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E8" i="1"/>
  <c r="F7" i="1"/>
  <c r="E7" i="1"/>
  <c r="F6" i="1"/>
  <c r="E6" i="1"/>
  <c r="F5" i="1"/>
  <c r="E5" i="1"/>
  <c r="F4" i="1"/>
  <c r="E4" i="1"/>
  <c r="U94" i="4"/>
  <c r="B83" i="4"/>
  <c r="B82" i="4"/>
  <c r="AA74" i="4"/>
  <c r="Z74" i="4"/>
  <c r="Y74" i="4"/>
  <c r="X74" i="4"/>
  <c r="W74" i="4"/>
  <c r="V74" i="4"/>
  <c r="U74" i="4"/>
  <c r="T74" i="4"/>
  <c r="S74" i="4"/>
  <c r="AA73" i="4"/>
  <c r="Z73" i="4"/>
  <c r="Y73" i="4"/>
  <c r="X73" i="4"/>
  <c r="W73" i="4"/>
  <c r="V73" i="4"/>
  <c r="U73" i="4"/>
  <c r="T73" i="4"/>
  <c r="S73" i="4"/>
  <c r="AA72" i="4"/>
  <c r="Z72" i="4"/>
  <c r="Y72" i="4"/>
  <c r="X72" i="4"/>
  <c r="W72" i="4"/>
  <c r="V72" i="4"/>
  <c r="U72" i="4"/>
  <c r="T72" i="4"/>
  <c r="S72" i="4"/>
  <c r="W70" i="4"/>
  <c r="V70" i="4"/>
  <c r="U70" i="4"/>
  <c r="T70" i="4"/>
  <c r="S70" i="4"/>
  <c r="W69" i="4"/>
  <c r="V69" i="4"/>
  <c r="U69" i="4"/>
  <c r="T69" i="4"/>
  <c r="S69" i="4"/>
  <c r="W68" i="4"/>
  <c r="V68" i="4"/>
  <c r="U68" i="4"/>
  <c r="T68" i="4"/>
  <c r="S68" i="4"/>
  <c r="V66" i="4"/>
  <c r="U66" i="4"/>
  <c r="T66" i="4"/>
  <c r="S66" i="4"/>
  <c r="V65" i="4"/>
  <c r="U65" i="4"/>
  <c r="T65" i="4"/>
  <c r="S65" i="4"/>
  <c r="V64" i="4"/>
  <c r="U64" i="4"/>
  <c r="T64" i="4"/>
  <c r="S64" i="4"/>
  <c r="X62" i="4"/>
  <c r="W62" i="4"/>
  <c r="V62" i="4"/>
  <c r="U62" i="4"/>
  <c r="T62" i="4"/>
  <c r="S62" i="4"/>
  <c r="X61" i="4"/>
  <c r="W61" i="4"/>
  <c r="V61" i="4"/>
  <c r="U61" i="4"/>
  <c r="T61" i="4"/>
  <c r="S61" i="4"/>
  <c r="M61" i="4"/>
  <c r="K61" i="4"/>
  <c r="I61" i="4"/>
  <c r="G61" i="4"/>
  <c r="E61" i="4"/>
  <c r="M60" i="4"/>
  <c r="K60" i="4"/>
  <c r="I60" i="4"/>
  <c r="G60" i="4"/>
  <c r="E60" i="4"/>
  <c r="M59" i="4"/>
  <c r="K59" i="4"/>
  <c r="I59" i="4"/>
  <c r="G59" i="4"/>
  <c r="E59" i="4"/>
  <c r="M58" i="4"/>
  <c r="K58" i="4"/>
  <c r="I58" i="4"/>
  <c r="G58" i="4"/>
  <c r="E58" i="4"/>
  <c r="X57" i="4"/>
  <c r="W57" i="4"/>
  <c r="V57" i="4"/>
  <c r="U57" i="4"/>
  <c r="T57" i="4"/>
  <c r="S57" i="4"/>
  <c r="M57" i="4"/>
  <c r="K57" i="4"/>
  <c r="I57" i="4"/>
  <c r="G57" i="4"/>
  <c r="E57" i="4"/>
  <c r="AC56" i="4"/>
  <c r="M56" i="4"/>
  <c r="K56" i="4"/>
  <c r="I56" i="4"/>
  <c r="G56" i="4"/>
  <c r="E56" i="4"/>
  <c r="AC55" i="4"/>
  <c r="Y55" i="4"/>
  <c r="X55" i="4"/>
  <c r="W55" i="4"/>
  <c r="V55" i="4"/>
  <c r="U55" i="4"/>
  <c r="T55" i="4"/>
  <c r="S55" i="4"/>
  <c r="M55" i="4"/>
  <c r="K55" i="4"/>
  <c r="I55" i="4"/>
  <c r="G55" i="4"/>
  <c r="E55" i="4"/>
  <c r="Y54" i="4"/>
  <c r="X54" i="4"/>
  <c r="W54" i="4"/>
  <c r="V54" i="4"/>
  <c r="U54" i="4"/>
  <c r="T54" i="4"/>
  <c r="S54" i="4"/>
  <c r="M54" i="4"/>
  <c r="K54" i="4"/>
  <c r="I54" i="4"/>
  <c r="G54" i="4"/>
  <c r="E54" i="4"/>
  <c r="AC53" i="4"/>
  <c r="Y53" i="4"/>
  <c r="X53" i="4"/>
  <c r="W53" i="4"/>
  <c r="V53" i="4"/>
  <c r="U53" i="4"/>
  <c r="T53" i="4"/>
  <c r="S53" i="4"/>
  <c r="M53" i="4"/>
  <c r="K53" i="4"/>
  <c r="I53" i="4"/>
  <c r="G53" i="4"/>
  <c r="E53" i="4"/>
  <c r="M52" i="4"/>
  <c r="K52" i="4"/>
  <c r="I52" i="4"/>
  <c r="G52" i="4"/>
  <c r="E52" i="4"/>
  <c r="V51" i="4"/>
  <c r="U51" i="4"/>
  <c r="T51" i="4"/>
  <c r="S51" i="4"/>
  <c r="AD50" i="4"/>
  <c r="AC50" i="4"/>
  <c r="V50" i="4"/>
  <c r="U50" i="4"/>
  <c r="T50" i="4"/>
  <c r="S50" i="4"/>
  <c r="AD49" i="4"/>
  <c r="AC49" i="4"/>
  <c r="AD48" i="4"/>
  <c r="AC48" i="4"/>
  <c r="V48" i="4"/>
  <c r="U48" i="4"/>
  <c r="T48" i="4"/>
  <c r="S48" i="4"/>
  <c r="Q22" i="4"/>
  <c r="U5" i="4"/>
  <c r="T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Howlett Chris (NHS Southern Derbyshire CCG)</author>
    <author>MacPhail Nicola (NHS Erewash CCG)</author>
  </authors>
  <commentList>
    <comment ref="G3" authorId="0" shapeId="0" xr:uid="{00000000-0006-0000-0300-000002000000}">
      <text>
        <r>
          <rPr>
            <b/>
            <sz val="9"/>
            <color indexed="81"/>
            <rFont val="Tahoma"/>
            <family val="2"/>
          </rPr>
          <t>Add name of Organisation</t>
        </r>
        <r>
          <rPr>
            <sz val="9"/>
            <color indexed="81"/>
            <rFont val="Tahoma"/>
            <family val="2"/>
          </rPr>
          <t xml:space="preserve">
</t>
        </r>
      </text>
    </comment>
    <comment ref="G4" authorId="0" shapeId="0" xr:uid="{00000000-0006-0000-0300-000003000000}">
      <text>
        <r>
          <rPr>
            <sz val="9"/>
            <color indexed="81"/>
            <rFont val="Tahoma"/>
            <family val="2"/>
          </rPr>
          <t xml:space="preserve">Drop Down Menu. To be completed by Chair/Panel
</t>
        </r>
      </text>
    </comment>
    <comment ref="B39" authorId="1" shapeId="0" xr:uid="{00000000-0006-0000-0300-000004000000}">
      <text>
        <r>
          <rPr>
            <b/>
            <sz val="11"/>
            <color indexed="81"/>
            <rFont val="Calibri"/>
            <family val="2"/>
            <scheme val="minor"/>
          </rPr>
          <t xml:space="preserve">Project Manager to provide a description of what the current service delivers. Consider number of patients who access the service and outcomes. Consider if the service is equitable across Derbyshire.
</t>
        </r>
      </text>
    </comment>
    <comment ref="B43" authorId="1" shapeId="0" xr:uid="{00000000-0006-0000-0300-000005000000}">
      <text>
        <r>
          <rPr>
            <b/>
            <sz val="11"/>
            <color indexed="81"/>
            <rFont val="Calibri"/>
            <family val="2"/>
            <scheme val="minor"/>
          </rPr>
          <t>Project Manager to outline what the planned changes will be. This may be a simple as the plan is to decommission this service or decommission in current form and recommission something to replace or partly decommission.</t>
        </r>
        <r>
          <rPr>
            <sz val="11"/>
            <color indexed="81"/>
            <rFont val="Calibri"/>
            <family val="2"/>
            <scheme val="minor"/>
          </rPr>
          <t xml:space="preserve">
</t>
        </r>
      </text>
    </comment>
    <comment ref="B47" authorId="1" shapeId="0" xr:uid="{00000000-0006-0000-0300-000006000000}">
      <text>
        <r>
          <rPr>
            <b/>
            <sz val="11"/>
            <color indexed="81"/>
            <rFont val="Calibri"/>
            <family val="2"/>
            <scheme val="minor"/>
          </rPr>
          <t>Project Manager to outline what the future service will look like/what it will deliver and where and how patients will access. Where a decommissioning decision is made it should be clear what the plan is for patients currently receiving the service will be.</t>
        </r>
        <r>
          <rPr>
            <sz val="11"/>
            <color indexed="81"/>
            <rFont val="Calibri"/>
            <family val="2"/>
            <scheme val="minor"/>
          </rPr>
          <t xml:space="preserve">
</t>
        </r>
      </text>
    </comment>
    <comment ref="AB63" authorId="1" shapeId="0" xr:uid="{00000000-0006-0000-0300-000007000000}">
      <text>
        <r>
          <rPr>
            <b/>
            <sz val="9"/>
            <color indexed="81"/>
            <rFont val="Tahoma"/>
            <family val="2"/>
          </rPr>
          <t>Nil to complete here - this section self-populates based upon answers provided in Stage 1 assessment</t>
        </r>
      </text>
    </comment>
    <comment ref="B81" authorId="1" shapeId="0" xr:uid="{00000000-0006-0000-0300-000008000000}">
      <text>
        <r>
          <rPr>
            <b/>
            <sz val="11"/>
            <color indexed="81"/>
            <rFont val="Calibri"/>
            <family val="2"/>
            <scheme val="minor"/>
          </rPr>
          <t>Nil to complete here - this section self-populates based upon answers provided in Stage 1 assessment</t>
        </r>
      </text>
    </comment>
    <comment ref="B86" authorId="1" shapeId="0" xr:uid="{00000000-0006-0000-0300-000009000000}">
      <text>
        <r>
          <rPr>
            <b/>
            <sz val="11"/>
            <color indexed="81"/>
            <rFont val="Calibri"/>
            <family val="2"/>
            <scheme val="minor"/>
          </rPr>
          <t xml:space="preserve">Project Manager should select a drop down Risk score here. This provides an opportunity to change the Risk score based upon the mitigations the project lead is able to put in place. E.g. The tool may automatically generate a HIGH risk score but if the project lead is able to demonstrate full consideration of mitigations that will be put in place this score can be moderated. The rational for moderating this risk score must be provided in the box below. 
</t>
        </r>
      </text>
    </comment>
    <comment ref="B90" authorId="1" shapeId="0" xr:uid="{00000000-0006-0000-0300-00000A000000}">
      <text>
        <r>
          <rPr>
            <b/>
            <sz val="11"/>
            <color indexed="81"/>
            <rFont val="Calibri"/>
            <family val="2"/>
            <scheme val="minor"/>
          </rPr>
          <t xml:space="preserve">Please ensure you clearly identify the justification for moderating the risk level. This should included what mitigations can be put in place for every area where risk of negative quality impact has been identified. It may be that you are able to justify moderating the risk level because there are no risks of negative impact in the three main Quality domains - Safety, Clinical Effectiveness, Patient Experience. You might also consider the number of patients the proposal might affect - e.g. It might be that any negative impact will only impact upon a very small number of patients.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Howlett Chris (NHS Southern Derbyshire CCG)</author>
  </authors>
  <commentList>
    <comment ref="A1" authorId="0" shapeId="0" xr:uid="{00000000-0006-0000-0D00-000001000000}">
      <text>
        <r>
          <rPr>
            <b/>
            <sz val="9"/>
            <color indexed="81"/>
            <rFont val="Tahoma"/>
            <family val="2"/>
          </rPr>
          <t>Howlett Chris (NHS Southern Derbyshire CCG):</t>
        </r>
        <r>
          <rPr>
            <sz val="9"/>
            <color indexed="81"/>
            <rFont val="Tahoma"/>
            <family val="2"/>
          </rPr>
          <t xml:space="preserve">
See 'INFO' tab for instructions on how to complete.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MacPhail Nicola (NHS Erewash CCG)</author>
  </authors>
  <commentList>
    <comment ref="A3" authorId="0" shapeId="0" xr:uid="{00000000-0006-0000-1100-000001000000}">
      <text>
        <r>
          <rPr>
            <b/>
            <sz val="9"/>
            <color indexed="81"/>
            <rFont val="Tahoma"/>
            <family val="2"/>
          </rPr>
          <t>The QIA panel will advise when the QIA should be re-presented at QIA panel. This will usually be at 3-6 months following implemtation of the project. This review page should be completed to identify whether there were any unintended Quality Impacts as the project was implemented and what mitigating action was taken.</t>
        </r>
        <r>
          <rPr>
            <sz val="9"/>
            <color indexed="81"/>
            <rFont val="Tahoma"/>
            <family val="2"/>
          </rPr>
          <t xml:space="preserve">
</t>
        </r>
      </text>
    </comment>
  </commentList>
</comments>
</file>

<file path=xl/sharedStrings.xml><?xml version="1.0" encoding="utf-8"?>
<sst xmlns="http://schemas.openxmlformats.org/spreadsheetml/2006/main" count="1302" uniqueCount="834">
  <si>
    <t>Domain</t>
  </si>
  <si>
    <t>Criteria</t>
  </si>
  <si>
    <t>Patient Safety</t>
  </si>
  <si>
    <t>Is there an impact on avoidable harm / incidents?</t>
  </si>
  <si>
    <t>How will the reporting of safeguarding incidents be affected?</t>
  </si>
  <si>
    <t>Is there an impact on personalised care?</t>
  </si>
  <si>
    <t>Is there an impact on quality of the environment for patients?</t>
  </si>
  <si>
    <t>reduction of HCAI expected</t>
  </si>
  <si>
    <t>reduction of HCAI likely</t>
  </si>
  <si>
    <t>Reduction of HCAI possible</t>
  </si>
  <si>
    <t xml:space="preserve">No impact on HCAI </t>
  </si>
  <si>
    <t>Increased HCAI possible</t>
  </si>
  <si>
    <t>Increased HCAI likeley</t>
  </si>
  <si>
    <t>Increased HCAI expected</t>
  </si>
  <si>
    <t>Reduction of safeguarding incidents expected</t>
  </si>
  <si>
    <t>Reduction of safeguarding incidents likely</t>
  </si>
  <si>
    <t>Reduction of safeguarding incidents possible</t>
  </si>
  <si>
    <t xml:space="preserve">No impact on safeguarding </t>
  </si>
  <si>
    <t>Increased safeguarding incidents possible</t>
  </si>
  <si>
    <t>Increased safeguarding incidents likely</t>
  </si>
  <si>
    <t>Increased safeguarding incidents expected</t>
  </si>
  <si>
    <t>Improved patient experience expected (decrease in  complaints)</t>
  </si>
  <si>
    <t>Improved patient experience likely (decrease in  complaints)</t>
  </si>
  <si>
    <t>Improved patient experience possible (decrease in  complaints)</t>
  </si>
  <si>
    <t>No impact on patient experience</t>
  </si>
  <si>
    <t>decrease in patient experience possible (increased complaints)</t>
  </si>
  <si>
    <t>decrease in patient experience likely (increased complaints)</t>
  </si>
  <si>
    <t>decrease in patient experience expected (increased complaints)</t>
  </si>
  <si>
    <t xml:space="preserve">Improvements in  consent and confidentiality expected </t>
  </si>
  <si>
    <t>Improvements in  consent and confidentiality likely</t>
  </si>
  <si>
    <t xml:space="preserve">Improvements in  consent and confidentiality possible </t>
  </si>
  <si>
    <t xml:space="preserve">no impact on consent and confidentiality </t>
  </si>
  <si>
    <t xml:space="preserve">Issues with consent and confidentiality possible </t>
  </si>
  <si>
    <t>Increase in  choice and involvement expected</t>
  </si>
  <si>
    <t>Increase in  choice and involvement likely</t>
  </si>
  <si>
    <t>Increase in  choice and involvement possible</t>
  </si>
  <si>
    <t xml:space="preserve">No effect on  choice and involvement in care planning </t>
  </si>
  <si>
    <t>Reduction in choice and involvement possible</t>
  </si>
  <si>
    <t>Reduction in choice and involvement likely</t>
  </si>
  <si>
    <t>Reduction in choice and involvement expected</t>
  </si>
  <si>
    <t>Increase in personalised care and involvement expected</t>
  </si>
  <si>
    <t>Increase in personalised care and involvement likely</t>
  </si>
  <si>
    <t>Increase in personalised care and involvement possible</t>
  </si>
  <si>
    <t xml:space="preserve">No impact on personalised  care </t>
  </si>
  <si>
    <t>Reduction in personalised care and involvement possible</t>
  </si>
  <si>
    <t>Reduction in personalised care and involvement likely</t>
  </si>
  <si>
    <t>Reduction in personalised care and involvement expected</t>
  </si>
  <si>
    <t>Improved quality of patient enviroment expected</t>
  </si>
  <si>
    <t>Improved quality of patient enviroment likely</t>
  </si>
  <si>
    <t>Improved quality of patient enviroment possible</t>
  </si>
  <si>
    <t xml:space="preserve">No impact on patient environment </t>
  </si>
  <si>
    <t>reduced quality of patient enviroment possible</t>
  </si>
  <si>
    <t>reduced quality of patient enviroment likely</t>
  </si>
  <si>
    <t>reduced quality of patient enviroment expected</t>
  </si>
  <si>
    <t>There has been full patient / carer involvement</t>
  </si>
  <si>
    <t>There has been some patient / carer involvement</t>
  </si>
  <si>
    <t>No patient / carer involvement required</t>
  </si>
  <si>
    <t xml:space="preserve">Project would benefit from  patient / carer involvement and is being considered </t>
  </si>
  <si>
    <t>Project would benefit from  patient / carer involvement but none is being planned</t>
  </si>
  <si>
    <t>Lessons learned have been reviewed and have all been taken into consideration to develop the project</t>
  </si>
  <si>
    <t>Lessons learned have been reviewed and some have been taken into consideration to develop the project</t>
  </si>
  <si>
    <t>There are no lessons learned evidence available</t>
  </si>
  <si>
    <t>Lessons learned have been reviewed but negative impact may not be taken into consideration</t>
  </si>
  <si>
    <t xml:space="preserve">Lessons learned have been reviewed but negative impact will not been taken into consideration </t>
  </si>
  <si>
    <t>Q1</t>
  </si>
  <si>
    <t>Q2</t>
  </si>
  <si>
    <t>Q3</t>
  </si>
  <si>
    <t>Q4</t>
  </si>
  <si>
    <t>Q5</t>
  </si>
  <si>
    <t>Q6</t>
  </si>
  <si>
    <t>Q7</t>
  </si>
  <si>
    <t>Q8</t>
  </si>
  <si>
    <t>Q9</t>
  </si>
  <si>
    <t>Q10</t>
  </si>
  <si>
    <t>Score</t>
  </si>
  <si>
    <t>Key (and lookup table)</t>
  </si>
  <si>
    <t>When can this be completed by?</t>
  </si>
  <si>
    <t>Question</t>
  </si>
  <si>
    <t>Stage 2 required?</t>
  </si>
  <si>
    <t>Patient Experience</t>
  </si>
  <si>
    <t>QIA panel recommendation:</t>
  </si>
  <si>
    <t>Project Overview</t>
  </si>
  <si>
    <t>RISK LEVEL</t>
  </si>
  <si>
    <t>Lessons learned from patient experience have been fully utilised</t>
  </si>
  <si>
    <t>Some lessons learned from patient experience have been utilised</t>
  </si>
  <si>
    <t>Nothing available</t>
  </si>
  <si>
    <t>Lessons learned are available but have not been considered</t>
  </si>
  <si>
    <t>project fully developed using EBP</t>
  </si>
  <si>
    <t xml:space="preserve">clinical leader / engament in place </t>
  </si>
  <si>
    <t>reduction in variation / improvement in consitency expected</t>
  </si>
  <si>
    <t>quality metrics in place that will identify success</t>
  </si>
  <si>
    <t>improvement in NICE compliant treatment expected</t>
  </si>
  <si>
    <t>Decrease in re-admission rates expected</t>
  </si>
  <si>
    <t>Improved efficiency / reduction in wasted expected</t>
  </si>
  <si>
    <t>reduction in carbon pathways expected</t>
  </si>
  <si>
    <t>improvement in provider performace is expected</t>
  </si>
  <si>
    <t>Improvement in care pathways expected</t>
  </si>
  <si>
    <t>promotion of welless expected</t>
  </si>
  <si>
    <t>promotion of self care for LTC expected</t>
  </si>
  <si>
    <t>improvement in health inequalities expected</t>
  </si>
  <si>
    <t>redcution in people dying prematurely expected</t>
  </si>
  <si>
    <t>all staff wil have the relevant capabilty and knowledge</t>
  </si>
  <si>
    <t>Reduced impact on violence and aggression expected</t>
  </si>
  <si>
    <t>positive impact on service reputation / media coverage expected</t>
  </si>
  <si>
    <t>Improved effective suport in the community expected</t>
  </si>
  <si>
    <t>Improved waiting times expected</t>
  </si>
  <si>
    <t>all staff are engaged</t>
  </si>
  <si>
    <t>some evidence available to inform project</t>
  </si>
  <si>
    <t xml:space="preserve">clinical leader identified </t>
  </si>
  <si>
    <t>reduction in variation / improvement in consitency likely</t>
  </si>
  <si>
    <t>improvement in NICE compliant treatment likely</t>
  </si>
  <si>
    <t>Decrease in re-admission rates likely</t>
  </si>
  <si>
    <t>Improved efficiency / reduction in wasted likely</t>
  </si>
  <si>
    <t>reduction in carbon pathways likely</t>
  </si>
  <si>
    <t>improvement in provider performace is likely</t>
  </si>
  <si>
    <t>Improvement in care pathways likely</t>
  </si>
  <si>
    <t>promotion of welless likely</t>
  </si>
  <si>
    <t>promotion of self care for LTC likely</t>
  </si>
  <si>
    <t>improvement in health inequalities likely</t>
  </si>
  <si>
    <t>redcution in people dying prematurely likely</t>
  </si>
  <si>
    <t>most staff wil have the relevant capabilty and knowledge</t>
  </si>
  <si>
    <t>Reduced impact on violence and aggression likely</t>
  </si>
  <si>
    <t>positive impact on service reputation / media coverage likely</t>
  </si>
  <si>
    <t>Improved effective suport in the community likely</t>
  </si>
  <si>
    <t>Improved waiting times likely</t>
  </si>
  <si>
    <t>most staff are engaged</t>
  </si>
  <si>
    <t>reduction in variation / improvement in consitency posssible</t>
  </si>
  <si>
    <t>quality metrics in development that will identify success</t>
  </si>
  <si>
    <t>improvement in NICE compliant treatment possible</t>
  </si>
  <si>
    <t>Decrease in re-admission rates possible</t>
  </si>
  <si>
    <t>Improved efficiency / reduction in wasted possible</t>
  </si>
  <si>
    <t>reduction in carbon pathways possible</t>
  </si>
  <si>
    <t>improvement in provider performace is possible</t>
  </si>
  <si>
    <t>Improvement in care pathways possible</t>
  </si>
  <si>
    <t>promotion of welless possible</t>
  </si>
  <si>
    <t>promotion of self care for LTC possible</t>
  </si>
  <si>
    <t>improvement in health inequalities  possible</t>
  </si>
  <si>
    <t>redcution in people dying prematurely possible</t>
  </si>
  <si>
    <t>Reduced impact on violence and aggression possible</t>
  </si>
  <si>
    <t>positive impact on service reputation / media coverage posssible</t>
  </si>
  <si>
    <t>Improved effective suport in the community possible</t>
  </si>
  <si>
    <t>Improved waiting times possible</t>
  </si>
  <si>
    <t xml:space="preserve">no evidence available / not required </t>
  </si>
  <si>
    <t xml:space="preserve">not required </t>
  </si>
  <si>
    <t>not applicable</t>
  </si>
  <si>
    <t>not required</t>
  </si>
  <si>
    <t>none available</t>
  </si>
  <si>
    <t>increased variation / reduced consistency possible</t>
  </si>
  <si>
    <t>rise in re-admission rates possible</t>
  </si>
  <si>
    <t>decreased efficiency / increased waste possible</t>
  </si>
  <si>
    <t>increase in carbon pathways possible</t>
  </si>
  <si>
    <t>reduction in provider performance is possible</t>
  </si>
  <si>
    <t>less effective care pathways possible</t>
  </si>
  <si>
    <t>reduced promotion of wellness possible</t>
  </si>
  <si>
    <t>reduced promotion of self care for LTC possible</t>
  </si>
  <si>
    <t>reduced health inequalities possible</t>
  </si>
  <si>
    <t>Increase in people dying prematurely possible</t>
  </si>
  <si>
    <t>some staff wil have the relevant capabilty and knowledge</t>
  </si>
  <si>
    <t>increased impact on violence and aggression possible</t>
  </si>
  <si>
    <t>negative impact on service reputation / media coverage possible</t>
  </si>
  <si>
    <t>reduced effective suport in the community possible</t>
  </si>
  <si>
    <t>Increase in waiting times possible</t>
  </si>
  <si>
    <t>a few staff are engaged</t>
  </si>
  <si>
    <t>some evidence available but not utilised</t>
  </si>
  <si>
    <t>limited clinical leadership / engagement available</t>
  </si>
  <si>
    <t>increased variation / reduced consistency likely</t>
  </si>
  <si>
    <t>quality metrics will give limited measure of success</t>
  </si>
  <si>
    <t>rise in re-admission rates likely</t>
  </si>
  <si>
    <t>decreased efficiency / increased waste likely</t>
  </si>
  <si>
    <t>increase in carbon pathways likely</t>
  </si>
  <si>
    <t>reduction in provider performance is likely</t>
  </si>
  <si>
    <t>less effective care pathways likely</t>
  </si>
  <si>
    <t>reduced promotion of wellness likely</t>
  </si>
  <si>
    <t>reduced promotion of self care for LTC likely</t>
  </si>
  <si>
    <t>reduced health inequalities likely</t>
  </si>
  <si>
    <t>Increase in people dying prematurely likely</t>
  </si>
  <si>
    <t>increased impact on violence and aggression likely</t>
  </si>
  <si>
    <t>negative impact on service reputation / media coverage likely</t>
  </si>
  <si>
    <t>reduced effective suport in the community like;y</t>
  </si>
  <si>
    <t>Increase in waiting times likely</t>
  </si>
  <si>
    <t>a lot of evidence available but not utilised</t>
  </si>
  <si>
    <t>no clinical leader / engagment available</t>
  </si>
  <si>
    <t>increased variation / reduced consistency expected</t>
  </si>
  <si>
    <t xml:space="preserve">quality metrics not being considered / unable to obtain </t>
  </si>
  <si>
    <t>NICE guidance has not been followed</t>
  </si>
  <si>
    <t>rise in re-admission rates expected</t>
  </si>
  <si>
    <t>decreased efficiency / increased waste expected</t>
  </si>
  <si>
    <t>increase in carbon pathways expected</t>
  </si>
  <si>
    <t>reduction in provider performance is expected</t>
  </si>
  <si>
    <t>less effective care pathways expected</t>
  </si>
  <si>
    <t>reduced promotion of wellness expected</t>
  </si>
  <si>
    <t>reduced promotion of self care for LTC expected</t>
  </si>
  <si>
    <t>reduced health inequalities expected</t>
  </si>
  <si>
    <t>Increase in people dying prematurely expected</t>
  </si>
  <si>
    <t>No staff wil have the relevant capabilty and knowledge</t>
  </si>
  <si>
    <t>increased impact on violence and aggression expected</t>
  </si>
  <si>
    <t>negative impact on service reputation / media coverage expected</t>
  </si>
  <si>
    <t>reduced effective suport in the community expected</t>
  </si>
  <si>
    <t>Increase in waiting times expected</t>
  </si>
  <si>
    <t>no staff are engaged</t>
  </si>
  <si>
    <t>Q11</t>
  </si>
  <si>
    <t>Q12</t>
  </si>
  <si>
    <t>Q13</t>
  </si>
  <si>
    <t>Q14</t>
  </si>
  <si>
    <t>Q15</t>
  </si>
  <si>
    <t>Q16</t>
  </si>
  <si>
    <t>Q17</t>
  </si>
  <si>
    <t>Q18</t>
  </si>
  <si>
    <t>Q19</t>
  </si>
  <si>
    <t>Q20</t>
  </si>
  <si>
    <t>Q21</t>
  </si>
  <si>
    <t>Q22</t>
  </si>
  <si>
    <t>Q23</t>
  </si>
  <si>
    <t>Q24</t>
  </si>
  <si>
    <t>Q25</t>
  </si>
  <si>
    <t>Q26</t>
  </si>
  <si>
    <t>Q27</t>
  </si>
  <si>
    <t>Q28</t>
  </si>
  <si>
    <t>Q29</t>
  </si>
  <si>
    <t>Q30</t>
  </si>
  <si>
    <t>Has evidence based  practice been utilised?</t>
  </si>
  <si>
    <t>Does the project have  clinical leadership / engagement?</t>
  </si>
  <si>
    <t>How does the project reduce variations / improve consistency in care?</t>
  </si>
  <si>
    <t>Will quality metrics that measure outcomes  be used to measure success?</t>
  </si>
  <si>
    <t>How will the project impact on re-admission?</t>
  </si>
  <si>
    <t>Does the project help to eliminate inefficiency and waste?</t>
  </si>
  <si>
    <t>Will the project improve care pathways?</t>
  </si>
  <si>
    <t>Will the project promote people to stay well?</t>
  </si>
  <si>
    <t>Will the project help reduce health inequalities?</t>
  </si>
  <si>
    <t>What is the impact on violence &amp; aggression by patients, service users and staff?</t>
  </si>
  <si>
    <t>Could there be impact on service reputation / media coverage</t>
  </si>
  <si>
    <t>Does the project affect effective support in the community?</t>
  </si>
  <si>
    <t>Are staff engaged in the scheme?</t>
  </si>
  <si>
    <t>Clinical Effectiveness</t>
  </si>
  <si>
    <t>Productivity &amp; Innovation</t>
  </si>
  <si>
    <t>Prevention</t>
  </si>
  <si>
    <t>Operational Impact</t>
  </si>
  <si>
    <t>Reduction of HCAI expected</t>
  </si>
  <si>
    <t>Reduction of HCAI likely</t>
  </si>
  <si>
    <t>Project fully developed using EBP</t>
  </si>
  <si>
    <t>Some evidence available to inform project</t>
  </si>
  <si>
    <t xml:space="preserve">No evidence available / not required </t>
  </si>
  <si>
    <t>Some evidence available but not utilised</t>
  </si>
  <si>
    <t>A lot of evidence available but not utilised</t>
  </si>
  <si>
    <t>Not applicable</t>
  </si>
  <si>
    <t>Increased variation / reduced consistency possible</t>
  </si>
  <si>
    <t>Increased variation / reduced consistency likely</t>
  </si>
  <si>
    <t>Increased variation / reduced consistency expected</t>
  </si>
  <si>
    <t>Quality metrics in place that will identify success</t>
  </si>
  <si>
    <t>Quality metrics in development that will identify success</t>
  </si>
  <si>
    <t>Not required</t>
  </si>
  <si>
    <t>Quality metrics will give limited measure of success</t>
  </si>
  <si>
    <t xml:space="preserve">Quality metrics not being considered / unable to obtain </t>
  </si>
  <si>
    <t>None available</t>
  </si>
  <si>
    <t>Rise in re-admission rates possible</t>
  </si>
  <si>
    <t>Rise in re-admission rates likely</t>
  </si>
  <si>
    <t>Rise in re-admission rates expected</t>
  </si>
  <si>
    <t>Decreased efficiency / increased waste possible</t>
  </si>
  <si>
    <t>Decreased efficiency / increased waste likely</t>
  </si>
  <si>
    <t>Decreased efficiency / increased waste expected</t>
  </si>
  <si>
    <t>Reduction in provider performance is expected</t>
  </si>
  <si>
    <t>Less effective care pathways possible</t>
  </si>
  <si>
    <t>Less effective care pathways likely</t>
  </si>
  <si>
    <t>Less effective care pathways expected</t>
  </si>
  <si>
    <t>Promotion of self care for LTC expected</t>
  </si>
  <si>
    <t>Promotion of self care for LTC likely</t>
  </si>
  <si>
    <t>Promotion of self care for LTC possible</t>
  </si>
  <si>
    <t>Reduced Promotion of wellness possible</t>
  </si>
  <si>
    <t>Reduced Promotion of self care for LTC possible</t>
  </si>
  <si>
    <t>Reduced Promotion of wellness likely</t>
  </si>
  <si>
    <t>Reduced Promotion of self care for LTC likely</t>
  </si>
  <si>
    <t>Reduced Promotion of wellness expected</t>
  </si>
  <si>
    <t>Reduced Promotion of self care for LTC expected</t>
  </si>
  <si>
    <t>Reduced health inequalities likely</t>
  </si>
  <si>
    <t>Reduced health inequalities expected</t>
  </si>
  <si>
    <t>Positive impact on service reputation / media coverage expected</t>
  </si>
  <si>
    <t>Positive impact on service reputation / media coverage likely</t>
  </si>
  <si>
    <t>Reduction in people dying prematurely expected</t>
  </si>
  <si>
    <t>Reduction in people dying prematurely likely</t>
  </si>
  <si>
    <t>Reduction in people dying prematurely possible</t>
  </si>
  <si>
    <t>Negative impact on service reputation / media coverage possible</t>
  </si>
  <si>
    <t>Negative impact on service reputation / media coverage likely</t>
  </si>
  <si>
    <t>Negative impact on service reputation / media coverage expected</t>
  </si>
  <si>
    <t>All staff are engaged</t>
  </si>
  <si>
    <t>Most staff are engaged</t>
  </si>
  <si>
    <t>A few staff are engaged</t>
  </si>
  <si>
    <t>No staff are engaged</t>
  </si>
  <si>
    <t>Improved quality of patient environment expected</t>
  </si>
  <si>
    <t xml:space="preserve">Clinical leader identified </t>
  </si>
  <si>
    <t xml:space="preserve">Not required </t>
  </si>
  <si>
    <t>Limited clinical leadership / engagement available</t>
  </si>
  <si>
    <t>Reduction in provider performance is likely</t>
  </si>
  <si>
    <t>Reduced effective support in the community likely</t>
  </si>
  <si>
    <t>Reduced effective support in the community expected</t>
  </si>
  <si>
    <t xml:space="preserve">Clinical leader / engagement in place </t>
  </si>
  <si>
    <t>Reduction in variation / improvement in consistency expected</t>
  </si>
  <si>
    <t>Improvement in provider performance is expected</t>
  </si>
  <si>
    <t>Promotion of wellness expected</t>
  </si>
  <si>
    <t>All staff will have the relevant capability and knowledge</t>
  </si>
  <si>
    <t>Improved effective support in the community expected</t>
  </si>
  <si>
    <t>Improved quality of patient environment likely</t>
  </si>
  <si>
    <t>Reduction in variation / improvement in consistency likely</t>
  </si>
  <si>
    <t>Improvement in provider performance is likely</t>
  </si>
  <si>
    <t>Promotion of wellness likely</t>
  </si>
  <si>
    <t>Most staff will have the relevant capability and knowledge</t>
  </si>
  <si>
    <t>Improved effective support in the community likely</t>
  </si>
  <si>
    <t>Improved quality of patient environment possible</t>
  </si>
  <si>
    <t>Reduction in variation / improvement in consistency possible</t>
  </si>
  <si>
    <t>Improvement in provider performance is possible</t>
  </si>
  <si>
    <t>Promotion of wellness possible</t>
  </si>
  <si>
    <t>Positive impact on service reputation / media coverage possible</t>
  </si>
  <si>
    <t>Improved effective support in the community possible</t>
  </si>
  <si>
    <t>Some staff will have the relevant capability and knowledge</t>
  </si>
  <si>
    <t>No clinical leader / engagement available</t>
  </si>
  <si>
    <t>Reduction in provider performance is possible</t>
  </si>
  <si>
    <t>No staff will have the relevant capability and knowledge</t>
  </si>
  <si>
    <t>Reduced effective support in the community possible</t>
  </si>
  <si>
    <t>Increased HCAI likely</t>
  </si>
  <si>
    <t>Reduced quality of patient environment possible</t>
  </si>
  <si>
    <t>Reduced quality of patient environment likely</t>
  </si>
  <si>
    <t>Reduced quality of patient environment expected</t>
  </si>
  <si>
    <t>Is there an Impact on Health Care Associated Infection (HCAI)?</t>
  </si>
  <si>
    <t>Is there an impact on patient experience (complaints / PALS)?</t>
  </si>
  <si>
    <t>Is there an impact on informed choice and involvement in care planning?</t>
  </si>
  <si>
    <t>Is there an impact on consent and confidentiality?</t>
  </si>
  <si>
    <t>Will the project help to improve provider performance?</t>
  </si>
  <si>
    <t>Will the project promote self care for long term conditions?</t>
  </si>
  <si>
    <t>Will staff have relevant capability, knowledge and skills?</t>
  </si>
  <si>
    <t>Does the project impact on waiting times?</t>
  </si>
  <si>
    <t>Has there been involvement of patients / carers  in project development?</t>
  </si>
  <si>
    <t>Have lessons learned from patient experience been used to develop scheme?</t>
  </si>
  <si>
    <t>Will the project prevent people dying prematurely?</t>
  </si>
  <si>
    <t>Does the project support low carbon pathways (i.e. Reduced emissions)</t>
  </si>
  <si>
    <t>Reduction of harm/incidents expected</t>
  </si>
  <si>
    <t>Reduction of harm/incidents likely</t>
  </si>
  <si>
    <t>Reduction of harm/incidents possible</t>
  </si>
  <si>
    <t>No impact on harm/incidents</t>
  </si>
  <si>
    <t>Increased harm/incidents possible</t>
  </si>
  <si>
    <t>Increased harm/incidents likely</t>
  </si>
  <si>
    <t>Increased harm/incidents expected</t>
  </si>
  <si>
    <t>What are the issues?</t>
  </si>
  <si>
    <t>How will they be mitigated?</t>
  </si>
  <si>
    <t>WHOLE PROJECT</t>
  </si>
  <si>
    <t>Questions Answered</t>
  </si>
  <si>
    <t>Negative Scores</t>
  </si>
  <si>
    <t>Positive Scores</t>
  </si>
  <si>
    <t>pos</t>
  </si>
  <si>
    <t>neg</t>
  </si>
  <si>
    <t>Neutral Scores</t>
  </si>
  <si>
    <t>No negative scores for Patient Safety, Patient Experience or Clinical Effectiveness, and scores of no less than -1 for Productivity &amp; Innovation, Prevention and Operational Impact</t>
  </si>
  <si>
    <t>No further action required</t>
  </si>
  <si>
    <t>RISK TO BE MITIGATED PRIOR TO COMMENCEMENT</t>
  </si>
  <si>
    <t>NO Risk</t>
  </si>
  <si>
    <t>LOW Risk</t>
  </si>
  <si>
    <t>MODERATE Risk</t>
  </si>
  <si>
    <t>HIGH Risk</t>
  </si>
  <si>
    <t>No negative scores for any of the criteria</t>
  </si>
  <si>
    <t>One or more criteria with a -3 score</t>
  </si>
  <si>
    <t>POST MITIGATION (MODERATED) RISK LEVEL</t>
  </si>
  <si>
    <t>JUSTIFICATION FOR MODERATED RISK LEVEL</t>
  </si>
  <si>
    <r>
      <t xml:space="preserve">Quality Impact Assessment
</t>
    </r>
    <r>
      <rPr>
        <b/>
        <sz val="24"/>
        <color theme="1"/>
        <rFont val="Calibri"/>
        <family val="2"/>
        <scheme val="minor"/>
      </rPr>
      <t>Stage 1</t>
    </r>
  </si>
  <si>
    <t>Answer</t>
  </si>
  <si>
    <r>
      <rPr>
        <b/>
        <sz val="26"/>
        <color theme="1"/>
        <rFont val="Calibri"/>
        <family val="2"/>
        <scheme val="minor"/>
      </rPr>
      <t>Quality Impact Assessment</t>
    </r>
    <r>
      <rPr>
        <b/>
        <sz val="20"/>
        <color theme="1"/>
        <rFont val="Calibri"/>
        <family val="2"/>
        <scheme val="minor"/>
      </rPr>
      <t xml:space="preserve">
Stage 2 Assessment</t>
    </r>
  </si>
  <si>
    <t>Reduced health inequalities  possible</t>
  </si>
  <si>
    <t>Increased health inequalities possible</t>
  </si>
  <si>
    <t>Increased health inequalities likely</t>
  </si>
  <si>
    <t>Increased health inequalities expected</t>
  </si>
  <si>
    <t>Reduced level of violence and aggression expected</t>
  </si>
  <si>
    <t>Reduced level of violence and aggression likely</t>
  </si>
  <si>
    <t>Reduced level of violence and aggression possible</t>
  </si>
  <si>
    <t>Increased level of violence and aggression possible</t>
  </si>
  <si>
    <t>Increased level of violence and aggression likely</t>
  </si>
  <si>
    <t>Increased level of violence and aggression expected</t>
  </si>
  <si>
    <t>Will this project impact upon the level of violence &amp; aggression experienced by patients, service users and staff?</t>
  </si>
  <si>
    <t xml:space="preserve">Outcome:  </t>
  </si>
  <si>
    <t>Q31</t>
  </si>
  <si>
    <t>Q32</t>
  </si>
  <si>
    <t>Any impact on any other services or stakeholders?</t>
  </si>
  <si>
    <t>No impact</t>
  </si>
  <si>
    <t>Any impact on staff (e.g. terms and conditions, base change, role change etc.)?</t>
  </si>
  <si>
    <t>Positive impact expected</t>
  </si>
  <si>
    <t>Minor negative impact expected</t>
  </si>
  <si>
    <t>Moderate negative impact expected</t>
  </si>
  <si>
    <t>Significant negative impact expected</t>
  </si>
  <si>
    <t>Project Manager (if applicable):</t>
  </si>
  <si>
    <t>Project Sponsor/SRO:</t>
  </si>
  <si>
    <t>Current Service</t>
  </si>
  <si>
    <t>Planned Changes</t>
  </si>
  <si>
    <t>Future Services</t>
  </si>
  <si>
    <t xml:space="preserve">Date of Governing Body/Board:  </t>
  </si>
  <si>
    <t>Outcome of GB/Board</t>
  </si>
  <si>
    <t>REJECTED</t>
  </si>
  <si>
    <t>Questions NOT Answered</t>
  </si>
  <si>
    <t>APPROVED - Risks Accepted. Review in 3 months</t>
  </si>
  <si>
    <t>APPROVED - Risks Accepted. Review in 6 months</t>
  </si>
  <si>
    <t>APPROVED - Risks Accepted. Review in 12 months</t>
  </si>
  <si>
    <t>REVIEWS</t>
  </si>
  <si>
    <t>Planned Review Date</t>
  </si>
  <si>
    <t>Actual Review Date</t>
  </si>
  <si>
    <t>Comments</t>
  </si>
  <si>
    <t>1. Have the anticipated quality impacts been realised?</t>
  </si>
  <si>
    <t>2. Have there been any unanticipated negative quality impacts?</t>
  </si>
  <si>
    <t>Turn Review section on</t>
  </si>
  <si>
    <t xml:space="preserve">Date of Q &amp; P Committee:  </t>
  </si>
  <si>
    <t>ESCALATE to Governing Body/Board - Committee Agree High Risk of Negative Quality Impact Recommend Defer Until Appropriate Mitigation</t>
  </si>
  <si>
    <t>ESCALATE to Governing Body/Board - Committee Agree Moderate Risk of Negative Quality Impact Recommend Defer Until Appropriate Mitigation</t>
  </si>
  <si>
    <t>date of review</t>
  </si>
  <si>
    <t>were there any unintended negative quality impacts (if Yes, add box for details)</t>
  </si>
  <si>
    <t>If any review option selected, prompt on summary sheet to complete the review page</t>
  </si>
  <si>
    <t>Highlight review page until completed</t>
  </si>
  <si>
    <t>Summary sheet prompt to turn green when Review sheet completed</t>
  </si>
  <si>
    <t>Is a further review indicated drop box</t>
  </si>
  <si>
    <t>if yes, add another highlighted box</t>
  </si>
  <si>
    <t>Stage 1. Implementation Review</t>
  </si>
  <si>
    <t>Stage 2. Post implementation Review</t>
  </si>
  <si>
    <t xml:space="preserve">Were there any unintended negative quality impacts? </t>
  </si>
  <si>
    <t>Yes</t>
  </si>
  <si>
    <t>No</t>
  </si>
  <si>
    <t>Review Sheet</t>
  </si>
  <si>
    <t>Please complete the Review Sheet</t>
  </si>
  <si>
    <t>Review Completed</t>
  </si>
  <si>
    <t>Review Completed List</t>
  </si>
  <si>
    <t>In progress</t>
  </si>
  <si>
    <t xml:space="preserve">Is a further review indicated? </t>
  </si>
  <si>
    <t>Review Completed:</t>
  </si>
  <si>
    <t>Date of Review:</t>
  </si>
  <si>
    <t>Stage 1 Review Completed</t>
  </si>
  <si>
    <t>Stage 2 Review Completed</t>
  </si>
  <si>
    <t>ESCALATE to Quality &amp; Performance Committee - panel agree Moderate risk of negative Quality impacts without appropriate mitigation in place</t>
  </si>
  <si>
    <t>ESCALATE to Quality &amp; Performance Committee - panel agree High risk of negative Quality impacts without appropriate mitigation in place</t>
  </si>
  <si>
    <t>Panel agree Moderate risk of Negative Quality impact with some mitigation in place – review mitigations and resubmit</t>
  </si>
  <si>
    <t>Panel agree Low Risk of Negative Quality impacts – review in 3 months/post implementation</t>
  </si>
  <si>
    <t>Panel agree Low Risk of Negative Quality impacts – review in 6 months/post implementation</t>
  </si>
  <si>
    <t>Panel agree No Risk of Negative Quality impacts/only positive impacts – review post implementation</t>
  </si>
  <si>
    <t>Panel request re-submission – see comments box</t>
  </si>
  <si>
    <t>Will there be an impact on the number of safeguarding incidents?</t>
  </si>
  <si>
    <t>Outcome of Q&amp;P:</t>
  </si>
  <si>
    <t>RECOMMEND PROCEED - Review in 3 months: Committee Agree Low Risk of Negative Quality Impact Can Be Mitigated</t>
  </si>
  <si>
    <t>RECOMMEND PROCEED - Review in 6 months: Committee Agree Low Risk of Negative Quality Impact Can Be Mitigated</t>
  </si>
  <si>
    <t>RECOMMEND PROCEED - Review in 12 months: Committee Agree Low Risk of Negative Quality Impact Can Be Mitigated</t>
  </si>
  <si>
    <t>RECOMMEND DEFER - Further mitigating actions required</t>
  </si>
  <si>
    <t>Project Title:</t>
  </si>
  <si>
    <t>Improved efficiency / reduction in waste expected</t>
  </si>
  <si>
    <t>Improved efficiency / reduction in waste likely</t>
  </si>
  <si>
    <t>Improved efficiency / reduction in waste possible</t>
  </si>
  <si>
    <t>QIA</t>
  </si>
  <si>
    <t>Version Number</t>
  </si>
  <si>
    <t>If you have any feedback, experience any problems or require advice on completion, please contact:</t>
  </si>
  <si>
    <t>Impact Assessment Information</t>
  </si>
  <si>
    <t>Single</t>
  </si>
  <si>
    <t>Joint</t>
  </si>
  <si>
    <t>Multiple</t>
  </si>
  <si>
    <t>Any impact on staff (e.g.Staff experience, Staff wellbeing, terms and conditions, base change, role change etc.)?</t>
  </si>
  <si>
    <t>Does the project support sustainable development e.g. low-carbon pathways, efficient energy use, reduced waste?</t>
  </si>
  <si>
    <t>Favourable environmental impact expected</t>
  </si>
  <si>
    <t>Favourable environmental impact likely</t>
  </si>
  <si>
    <t>Favourable environmental impact possible</t>
  </si>
  <si>
    <t>Adverse environmental impact possible</t>
  </si>
  <si>
    <t>Adverse environmental impact likely</t>
  </si>
  <si>
    <t>Adverse environmental impact expected</t>
  </si>
  <si>
    <t>Not applicable/no impact</t>
  </si>
  <si>
    <t>URN Number (if appropriate):</t>
  </si>
  <si>
    <t>Virtual Assessment Authorised  By Chair</t>
  </si>
  <si>
    <t>Name of Chair</t>
  </si>
  <si>
    <t>Date Authorised</t>
  </si>
  <si>
    <t>Further Amendments Required. Return for Virtual Assessment in 7 Days</t>
  </si>
  <si>
    <t>Further Amendments Required. Return for Virtual Assessment in 14 Days</t>
  </si>
  <si>
    <t xml:space="preserve">Virtual Assessment Inappropriate. Face to Face QEIA Required. </t>
  </si>
  <si>
    <t>Recommendation
(Select from drop down list)</t>
  </si>
  <si>
    <t>No Amendments Required. Proceed and Review in 6 Months</t>
  </si>
  <si>
    <t>No Amendments Required. Proceed and Review in 3 Months</t>
  </si>
  <si>
    <t>No Amendments Required. Proceed and Review in 12 Months</t>
  </si>
  <si>
    <t>No Amendments Required. Proceed and Review in 36 Months</t>
  </si>
  <si>
    <t xml:space="preserve">No Amendments Required. Proceed and Review in 24 Months </t>
  </si>
  <si>
    <t>Comments
(Free Text)</t>
  </si>
  <si>
    <t>Date Assessed</t>
  </si>
  <si>
    <t>Yes. 
Forward to Assessor Below Your Name</t>
  </si>
  <si>
    <t xml:space="preserve">Yes. I am the last name on the list. I will return it to the QEIA inbox. </t>
  </si>
  <si>
    <t>No. I need to add further comments later. 
Last person on the list to return it to me. 
Once Complete I will forward to QEIA Inbox.</t>
  </si>
  <si>
    <t>Virtual Assessment (QIA)</t>
  </si>
  <si>
    <t>F2F</t>
  </si>
  <si>
    <t>Virtual</t>
  </si>
  <si>
    <t>Virtual Assessment Complete. 
(Select from drop down list).</t>
  </si>
  <si>
    <t>Chris Howlett</t>
  </si>
  <si>
    <t>Panel Member Name
(Free Text)</t>
  </si>
  <si>
    <t>TO BE COMPLETED BY PANEL MEMBERS ONLY</t>
  </si>
  <si>
    <t>Are you the last colleague to review/complete? If yes, please email to it Chair.</t>
  </si>
  <si>
    <t>Chair Only</t>
  </si>
  <si>
    <t>Reviewed by All Panel Members</t>
  </si>
  <si>
    <t>Virtual Review Complete?</t>
  </si>
  <si>
    <t>Final Recommendation</t>
  </si>
  <si>
    <t>Closed. No Further Action.</t>
  </si>
  <si>
    <t>Virtual Review Recommendation (to be completed by QEIA Panel)</t>
  </si>
  <si>
    <r>
      <t>QEIA panel recommendation (</t>
    </r>
    <r>
      <rPr>
        <b/>
        <i/>
        <sz val="11"/>
        <color theme="1"/>
        <rFont val="Calibri"/>
        <family val="2"/>
        <scheme val="minor"/>
      </rPr>
      <t>to be completed by QIA Panel</t>
    </r>
    <r>
      <rPr>
        <b/>
        <sz val="11"/>
        <color theme="1"/>
        <rFont val="Calibri"/>
        <family val="2"/>
        <scheme val="minor"/>
      </rPr>
      <t>):</t>
    </r>
  </si>
  <si>
    <t>Who has been consulted to support and inform completion of this QEIA  - i.e. Clinical Lead, relevant commissioning lead, provider, stakeholder, patient experience leads</t>
  </si>
  <si>
    <r>
      <t xml:space="preserve">Quality &amp; Equality Impact Assessment
</t>
    </r>
    <r>
      <rPr>
        <b/>
        <sz val="22"/>
        <color theme="1"/>
        <rFont val="Calibri"/>
        <family val="2"/>
        <scheme val="minor"/>
      </rPr>
      <t>Summary</t>
    </r>
  </si>
  <si>
    <t>1. Complete Virtual Recommendation on QEIA Summary Tab
2. Email to Admin Support</t>
  </si>
  <si>
    <t>Any impact on any other services or stakeholders. If yes, this QEIA should be escalated to the JUCD QEIA panel.</t>
  </si>
  <si>
    <t xml:space="preserve">If assessment identifies potential system wide impact it should be escalated to the JUCD QEIA Panel for further review. </t>
  </si>
  <si>
    <t>QEIA</t>
  </si>
  <si>
    <t>This tool has been developed for use across all Derbyshire NHS organisations</t>
  </si>
  <si>
    <t>Data Security</t>
  </si>
  <si>
    <t>Has there been involvement of patients / carers  in Business Decision development?</t>
  </si>
  <si>
    <t>Does the Business Decision have  clinical leadership / engagement?</t>
  </si>
  <si>
    <t>How does the Business Decision reduce variations / improve consistency in care?</t>
  </si>
  <si>
    <t>How will the Business Decision impact upon re-admission to inpatient facilities?</t>
  </si>
  <si>
    <t>Does the Business Decision help to eliminate inefficiency and waste?</t>
  </si>
  <si>
    <t>Does the Business Decision support sustainable development e.g. low-carbon pathways, efficient energy use, reduced waste?</t>
  </si>
  <si>
    <t>Will the Business Decision improve care pathways?</t>
  </si>
  <si>
    <t>Will the Business Decision promote people to stay well?</t>
  </si>
  <si>
    <t>Will the Business Decision promote self care for long term conditions?</t>
  </si>
  <si>
    <t>Will the Business Decision help reduce health inequalities?</t>
  </si>
  <si>
    <t>Will the Business Decision prevent people dying prematurely?</t>
  </si>
  <si>
    <t>Will this Business Decision impact upon the level of violence &amp; aggression experienced by patients, service users and staff?</t>
  </si>
  <si>
    <t>Does the Business Decision affect effective support in the community?</t>
  </si>
  <si>
    <t>Does the Business Decision impact on waiting times?</t>
  </si>
  <si>
    <t>Business Decision SHOULD BE SUSPENDED UNTIL RISKS HAVE BEEN REDUCED</t>
  </si>
  <si>
    <t xml:space="preserve">Will this Business Decision change the way data is used in the organisation. </t>
  </si>
  <si>
    <t>Could the Business Decision pose a risk to the confidentiality, integrity or availability of data?</t>
  </si>
  <si>
    <t>Will the Business Decision impact on current Clinician availability?</t>
  </si>
  <si>
    <t>Does the Business Decision impact on ability to follow current NICE guidance?</t>
  </si>
  <si>
    <t>Does the Business Decision impact on ability to follow current  guidance from professional bodies?</t>
  </si>
  <si>
    <t>Is there an impact on patient and staff consent and confidentiality?</t>
  </si>
  <si>
    <t>Productivity &amp; Sustainability</t>
  </si>
  <si>
    <t>Will the Business Decision help to improve organisational performance?</t>
  </si>
  <si>
    <t>Will the Business Decision prevent inappropriate hospital admissions or A&amp;E attendance/ use of emergency services?</t>
  </si>
  <si>
    <t>Q33</t>
  </si>
  <si>
    <t>Q34</t>
  </si>
  <si>
    <t>Q35</t>
  </si>
  <si>
    <r>
      <t xml:space="preserve">Answer </t>
    </r>
    <r>
      <rPr>
        <b/>
        <sz val="12"/>
        <color theme="0"/>
        <rFont val="Calibri"/>
        <family val="2"/>
        <scheme val="minor"/>
      </rPr>
      <t>(select from drop down list)</t>
    </r>
  </si>
  <si>
    <t>Q36</t>
  </si>
  <si>
    <t>Q37</t>
  </si>
  <si>
    <t xml:space="preserve">Increase in ability to follow current guidance from professional bodies expected. </t>
  </si>
  <si>
    <t xml:space="preserve">Increase in ability to follow current guidance from professional bodies likely. </t>
  </si>
  <si>
    <t xml:space="preserve">Increase in ability to follow current guidance from professional bodies possible. </t>
  </si>
  <si>
    <t>No impact on ability to follow current guidance from professional bodies</t>
  </si>
  <si>
    <t xml:space="preserve">Decrease in ability to follow current guidance from professional bodies expected. </t>
  </si>
  <si>
    <t>Increased risk to the confidentiality, integrity or availability of data likely</t>
  </si>
  <si>
    <t>Decreased risk to the confidentiality, integrity or availability of data likely</t>
  </si>
  <si>
    <t>Decreased risk to the confidentiality, integrity or availability of data possible</t>
  </si>
  <si>
    <t>Increase in current Clinician availability expected (more time)</t>
  </si>
  <si>
    <t>Increase in current Clinician availability likely (more time)</t>
  </si>
  <si>
    <t>Increase in current Clinician availability possible (more time)</t>
  </si>
  <si>
    <t>Decrease in current Clinician availabilty likely (less time)</t>
  </si>
  <si>
    <t>Decrease in current Clinician availabilty possible (less time)</t>
  </si>
  <si>
    <t>Decrease in current Clinician availabilty expected (less time)</t>
  </si>
  <si>
    <t>Increase in inappropriate hospital admissions or A&amp;E attendance / use of emergency services expected</t>
  </si>
  <si>
    <t>Increase in inappropriate hospital admissions or A&amp;E attendance / use of emergency services possible</t>
  </si>
  <si>
    <t>Increase in inappropriate hospital admissions or A&amp;E attendance / use of emergency services likely</t>
  </si>
  <si>
    <t>Decrease in inappropriate hospital admissions or A&amp;E attendance/ use of emergency services possible</t>
  </si>
  <si>
    <t>Decrease in inappropriate hospital admissions or A&amp;E attendance/ use of emergency services likely</t>
  </si>
  <si>
    <t>Decrease in inappropriate hospital admissions or A&amp;E attendance/ use of emergency services expected</t>
  </si>
  <si>
    <t>Decreased ability to follow current NICE guidance</t>
  </si>
  <si>
    <t>Positive impact on the use of data expected</t>
  </si>
  <si>
    <t>Positive impact on the use of data likely</t>
  </si>
  <si>
    <t>Positive impact on the use of data possible</t>
  </si>
  <si>
    <t>Improved ability to follow current NICE guidance.</t>
  </si>
  <si>
    <t xml:space="preserve">Decreased risk to the confidentiality, integrity or availablity of data expected. </t>
  </si>
  <si>
    <t xml:space="preserve">Negative impact on the use of data. </t>
  </si>
  <si>
    <r>
      <t xml:space="preserve">Rationale                                                                                          </t>
    </r>
    <r>
      <rPr>
        <b/>
        <sz val="9"/>
        <color theme="0"/>
        <rFont val="Calibri"/>
        <family val="2"/>
        <scheme val="minor"/>
      </rPr>
      <t xml:space="preserve"> (</t>
    </r>
    <r>
      <rPr>
        <b/>
        <sz val="9"/>
        <color theme="0"/>
        <rFont val="Calibri"/>
        <family val="2"/>
        <scheme val="minor"/>
      </rPr>
      <t>Please provide rationale for scoring for each question ie. If the project might increase number of admissions then there may be more  incidence of HCAI)</t>
    </r>
  </si>
  <si>
    <t>Next Stage required</t>
  </si>
  <si>
    <t>Summary - Stage 1 Assessment</t>
  </si>
  <si>
    <t>Quality &amp; Equality Impact Review</t>
  </si>
  <si>
    <t xml:space="preserve">Date of Recommendation </t>
  </si>
  <si>
    <t xml:space="preserve">Single </t>
  </si>
  <si>
    <t>Recommendation (in chronological order (first to last))</t>
  </si>
  <si>
    <t>DDCCG</t>
  </si>
  <si>
    <t>DCHS</t>
  </si>
  <si>
    <t>EMAS 999</t>
  </si>
  <si>
    <t>EMAS NEPTS</t>
  </si>
  <si>
    <t>DHcFT</t>
  </si>
  <si>
    <t>CRHFT</t>
  </si>
  <si>
    <t>DHU</t>
  </si>
  <si>
    <t>ALL</t>
  </si>
  <si>
    <t>V</t>
  </si>
  <si>
    <r>
      <t>QEIA Panel Comments (</t>
    </r>
    <r>
      <rPr>
        <b/>
        <i/>
        <u/>
        <sz val="11"/>
        <color theme="1"/>
        <rFont val="Calibri"/>
        <family val="2"/>
        <scheme val="minor"/>
      </rPr>
      <t>to be completed by QEIA Panel</t>
    </r>
    <r>
      <rPr>
        <u/>
        <sz val="11"/>
        <color theme="1"/>
        <rFont val="Calibri"/>
        <family val="2"/>
        <scheme val="minor"/>
      </rPr>
      <t>)</t>
    </r>
  </si>
  <si>
    <t>Issues with consent and confidentiality expected</t>
  </si>
  <si>
    <t>Issues with consent and confidentiality likely</t>
  </si>
  <si>
    <t>Any negative scores for Patient Safety, Patient Experience or Clinical Effectiveness, or scores of less than -1 for Productivity &amp; Susutainability, Prevention, Operational Impact &amp; Data Security</t>
  </si>
  <si>
    <t>Who will own it?</t>
  </si>
  <si>
    <t>Who will own this risk? (e.g. Organisation. Committee, Individual)</t>
  </si>
  <si>
    <t>Primary Care</t>
  </si>
  <si>
    <t>UHDB FT</t>
  </si>
  <si>
    <t>Social Care City</t>
  </si>
  <si>
    <t>Social Care County</t>
  </si>
  <si>
    <t>Other</t>
  </si>
  <si>
    <t xml:space="preserve">Project Lead Name: </t>
  </si>
  <si>
    <t xml:space="preserve">Project Lead Job Title: </t>
  </si>
  <si>
    <t>Project Lead Directorate</t>
  </si>
  <si>
    <t>Project Lead Contact Details</t>
  </si>
  <si>
    <t>Phone</t>
  </si>
  <si>
    <t>BLANK</t>
  </si>
  <si>
    <t>Email</t>
  </si>
  <si>
    <t>Name</t>
  </si>
  <si>
    <t>Yes (Please enter below)</t>
  </si>
  <si>
    <t>No (Please enter PoC in your absence)</t>
  </si>
  <si>
    <t>PLEASE NOTE: Panel are unable to consider incomplete QEIAs</t>
  </si>
  <si>
    <t>Virtual panel recommendation (to be completed by panel):</t>
  </si>
  <si>
    <r>
      <t>QEIA panel recommendation (</t>
    </r>
    <r>
      <rPr>
        <b/>
        <i/>
        <sz val="11"/>
        <color theme="1"/>
        <rFont val="Calibri"/>
        <family val="2"/>
        <scheme val="minor"/>
      </rPr>
      <t>to be completed by Panel</t>
    </r>
    <r>
      <rPr>
        <b/>
        <sz val="11"/>
        <color theme="1"/>
        <rFont val="Calibri"/>
        <family val="2"/>
        <scheme val="minor"/>
      </rPr>
      <t>):</t>
    </r>
  </si>
  <si>
    <t>Has your Directorate / Committee / Team has generic email</t>
  </si>
  <si>
    <t>Virtual Tab (Panel Members Only)</t>
  </si>
  <si>
    <t>The virtual review tab is highlighted ‘yellow’. Here are the instructions on how to complete it.</t>
  </si>
  <si>
    <r>
      <t>1.</t>
    </r>
    <r>
      <rPr>
        <sz val="7"/>
        <color theme="1"/>
        <rFont val="Times New Roman"/>
        <family val="1"/>
      </rPr>
      <t xml:space="preserve">       </t>
    </r>
    <r>
      <rPr>
        <sz val="11"/>
        <color theme="1"/>
        <rFont val="Calibri"/>
        <family val="2"/>
        <scheme val="minor"/>
      </rPr>
      <t>Review the QEIA summary, stage one and two and EIA as normal.</t>
    </r>
  </si>
  <si>
    <r>
      <t>2.</t>
    </r>
    <r>
      <rPr>
        <sz val="7"/>
        <color theme="1"/>
        <rFont val="Times New Roman"/>
        <family val="1"/>
      </rPr>
      <t xml:space="preserve">       </t>
    </r>
    <r>
      <rPr>
        <sz val="11"/>
        <color theme="1"/>
        <rFont val="Calibri"/>
        <family val="2"/>
        <scheme val="minor"/>
      </rPr>
      <t>Instead of providing verbal feedback complete the free text and drop down boxes against your name on Virtual tab.</t>
    </r>
  </si>
  <si>
    <r>
      <t>3.</t>
    </r>
    <r>
      <rPr>
        <sz val="7"/>
        <color theme="1"/>
        <rFont val="Times New Roman"/>
        <family val="1"/>
      </rPr>
      <t xml:space="preserve">       </t>
    </r>
    <r>
      <rPr>
        <sz val="11"/>
        <color theme="1"/>
        <rFont val="Calibri"/>
        <family val="2"/>
        <scheme val="minor"/>
      </rPr>
      <t>The virtual tab should be completed in order. This is the process that will need your patience and feedback. If it works well there should be one email trail.</t>
    </r>
  </si>
  <si>
    <r>
      <t>a.</t>
    </r>
    <r>
      <rPr>
        <sz val="7"/>
        <color theme="1"/>
        <rFont val="Times New Roman"/>
        <family val="1"/>
      </rPr>
      <t xml:space="preserve">       </t>
    </r>
    <r>
      <rPr>
        <sz val="11"/>
        <color rgb="FF1F497D"/>
        <rFont val="Calibri"/>
        <family val="2"/>
        <scheme val="minor"/>
      </rPr>
      <t xml:space="preserve">X </t>
    </r>
    <r>
      <rPr>
        <sz val="11"/>
        <color theme="1"/>
        <rFont val="Calibri"/>
        <family val="2"/>
        <scheme val="minor"/>
      </rPr>
      <t>to review, complete virtual tab and email it to Helen</t>
    </r>
  </si>
  <si>
    <r>
      <t>b.</t>
    </r>
    <r>
      <rPr>
        <sz val="7"/>
        <color theme="1"/>
        <rFont val="Times New Roman"/>
        <family val="1"/>
      </rPr>
      <t xml:space="preserve">      </t>
    </r>
    <r>
      <rPr>
        <sz val="11"/>
        <color rgb="FF1F497D"/>
        <rFont val="Calibri"/>
        <family val="2"/>
        <scheme val="minor"/>
      </rPr>
      <t>XX</t>
    </r>
    <r>
      <rPr>
        <sz val="11"/>
        <color theme="1"/>
        <rFont val="Calibri"/>
        <family val="2"/>
        <scheme val="minor"/>
      </rPr>
      <t xml:space="preserve"> to review, complete virtual tab and email it to Hayley</t>
    </r>
  </si>
  <si>
    <r>
      <t>c.</t>
    </r>
    <r>
      <rPr>
        <sz val="7"/>
        <color theme="1"/>
        <rFont val="Times New Roman"/>
        <family val="1"/>
      </rPr>
      <t xml:space="preserve">       </t>
    </r>
    <r>
      <rPr>
        <sz val="11"/>
        <color rgb="FF1F497D"/>
        <rFont val="Calibri"/>
        <family val="2"/>
        <scheme val="minor"/>
      </rPr>
      <t>XXX</t>
    </r>
    <r>
      <rPr>
        <sz val="11"/>
        <color theme="1"/>
        <rFont val="Calibri"/>
        <family val="2"/>
        <scheme val="minor"/>
      </rPr>
      <t xml:space="preserve"> to review, complete virtual tab and email it to Claire</t>
    </r>
  </si>
  <si>
    <r>
      <t>d.</t>
    </r>
    <r>
      <rPr>
        <sz val="7"/>
        <color theme="1"/>
        <rFont val="Times New Roman"/>
        <family val="1"/>
      </rPr>
      <t xml:space="preserve">      </t>
    </r>
    <r>
      <rPr>
        <sz val="11"/>
        <color rgb="FF1F497D"/>
        <rFont val="Calibri"/>
        <family val="2"/>
        <scheme val="minor"/>
      </rPr>
      <t>XXXX</t>
    </r>
    <r>
      <rPr>
        <sz val="11"/>
        <color theme="1"/>
        <rFont val="Calibri"/>
        <family val="2"/>
        <scheme val="minor"/>
      </rPr>
      <t xml:space="preserve"> to review, complete virtual tab and email it to committee chair (me). </t>
    </r>
  </si>
  <si>
    <r>
      <t xml:space="preserve">                                                               </t>
    </r>
    <r>
      <rPr>
        <sz val="11"/>
        <color theme="1"/>
        <rFont val="Calibri"/>
        <family val="2"/>
        <scheme val="minor"/>
      </rPr>
      <t>i.</t>
    </r>
    <r>
      <rPr>
        <sz val="7"/>
        <color theme="1"/>
        <rFont val="Times New Roman"/>
        <family val="1"/>
      </rPr>
      <t xml:space="preserve">      </t>
    </r>
    <r>
      <rPr>
        <sz val="11"/>
        <color theme="1"/>
        <rFont val="Calibri"/>
        <family val="2"/>
        <scheme val="minor"/>
      </rPr>
      <t>Please only email it to person beneath your name (or chair).  </t>
    </r>
  </si>
  <si>
    <t>                                                             ii.      Always copy in to your completed review the ddccg.qiapanel@nhs.net This way we can monitor that it is completed in order and if one review in the chain is absent the QEIA chair can make alternative arrangements.</t>
  </si>
  <si>
    <r>
      <t>4.</t>
    </r>
    <r>
      <rPr>
        <sz val="7"/>
        <color theme="1"/>
        <rFont val="Times New Roman"/>
        <family val="1"/>
      </rPr>
      <t xml:space="preserve">       </t>
    </r>
    <r>
      <rPr>
        <sz val="11"/>
        <color theme="1"/>
        <rFont val="Calibri"/>
        <family val="2"/>
        <scheme val="minor"/>
      </rPr>
      <t>Timescale for review</t>
    </r>
  </si>
  <si>
    <r>
      <t>a.</t>
    </r>
    <r>
      <rPr>
        <sz val="7"/>
        <color theme="1"/>
        <rFont val="Times New Roman"/>
        <family val="1"/>
      </rPr>
      <t xml:space="preserve">       </t>
    </r>
    <r>
      <rPr>
        <sz val="11"/>
        <color theme="1"/>
        <rFont val="Calibri"/>
        <family val="2"/>
        <scheme val="minor"/>
      </rPr>
      <t xml:space="preserve">As the last person to complete, </t>
    </r>
    <r>
      <rPr>
        <sz val="11"/>
        <color rgb="FF1F497D"/>
        <rFont val="Calibri"/>
        <family val="2"/>
        <scheme val="minor"/>
      </rPr>
      <t>XXXX</t>
    </r>
    <r>
      <rPr>
        <sz val="11"/>
        <color theme="1"/>
        <rFont val="Calibri"/>
        <family val="2"/>
        <scheme val="minor"/>
      </rPr>
      <t xml:space="preserve"> should email it to the chair by 1130am on the </t>
    </r>
    <r>
      <rPr>
        <sz val="11"/>
        <color rgb="FFFF0000"/>
        <rFont val="Calibri"/>
        <family val="2"/>
        <scheme val="minor"/>
      </rPr>
      <t>DAY OF PANEL</t>
    </r>
    <r>
      <rPr>
        <sz val="11"/>
        <color theme="1"/>
        <rFont val="Calibri"/>
        <family val="2"/>
        <scheme val="minor"/>
      </rPr>
      <t>. This is time the face to face panel should finish. Therefore, all members of the chain should complete it as soon as possible.</t>
    </r>
  </si>
  <si>
    <t>Q38</t>
  </si>
  <si>
    <t>Is the proposed business decision a result of new ways of working developed in response to the COVID-19 pandemic</t>
  </si>
  <si>
    <t>YES</t>
  </si>
  <si>
    <t>NO</t>
  </si>
  <si>
    <r>
      <t>Please ensure that the system restoration and recovery workstream have been advised for their records. This can be done by emailing a very short summary of the change to</t>
    </r>
    <r>
      <rPr>
        <u/>
        <sz val="11"/>
        <color theme="4"/>
        <rFont val="Calibri"/>
        <family val="2"/>
        <scheme val="minor"/>
      </rPr>
      <t xml:space="preserve"> ddccg.qeiajucd@nhs.net</t>
    </r>
    <r>
      <rPr>
        <sz val="11"/>
        <color theme="4"/>
        <rFont val="Calibri"/>
        <family val="2"/>
        <scheme val="minor"/>
      </rPr>
      <t xml:space="preserve"> </t>
    </r>
    <r>
      <rPr>
        <sz val="11"/>
        <color theme="1"/>
        <rFont val="Calibri"/>
        <family val="2"/>
        <scheme val="minor"/>
      </rPr>
      <t>with the email subject being “ACTION. To be recorded on JUCD system service change spreadsheet”.</t>
    </r>
  </si>
  <si>
    <t>COVID 19</t>
  </si>
  <si>
    <t>Clinical Quality</t>
  </si>
  <si>
    <t>Equalities Impact Assessment</t>
  </si>
  <si>
    <t>When completing this assessment:</t>
  </si>
  <si>
    <t xml:space="preserve"> - Be proportionate to your work, i.e. the more significant the change, the more rigorous you will need to be.</t>
  </si>
  <si>
    <t xml:space="preserve"> - Be honest in the actions you state that you will undertake to address any negative issues.</t>
  </si>
  <si>
    <t xml:space="preserve"> - Use intelligent information for your analysis that helps you to understand who your service users/patients are and how they will be affected by the change.</t>
  </si>
  <si>
    <t xml:space="preserve"> - Work in collaboration with others </t>
  </si>
  <si>
    <t>Profile Screening</t>
  </si>
  <si>
    <t>Protected Groups</t>
  </si>
  <si>
    <t>Potential People with protected characteristics</t>
  </si>
  <si>
    <t>Does this group currently use/access the service</t>
  </si>
  <si>
    <t>What impact will there be on each group from the proposal</t>
  </si>
  <si>
    <t>No's of people affected</t>
  </si>
  <si>
    <t>Impact Details</t>
  </si>
  <si>
    <t>Has there been any specific engagement with this group?</t>
  </si>
  <si>
    <t>If no enagement has been done, do you envisage it will need to be done? Please explain. (support and advice can be obtained from the C&amp;E team</t>
  </si>
  <si>
    <t>Impact Source - How have you assessed the impact or potential impact? Is it from research, or other evidence? Data on user trends? Has a member of the public or a stakeholder made you aware?</t>
  </si>
  <si>
    <t>Mitigating actions (if applicable) It may be that these need to be discussed, debated and considered. If this is the case, please indicate how this will happen.</t>
  </si>
  <si>
    <t xml:space="preserve">What evidence is there that this would solve the problem? </t>
  </si>
  <si>
    <t>Sex/Gender</t>
  </si>
  <si>
    <t>Women</t>
  </si>
  <si>
    <t>Men</t>
  </si>
  <si>
    <t>Race/Ethnic Group</t>
  </si>
  <si>
    <t>Asian</t>
  </si>
  <si>
    <t>Asian British</t>
  </si>
  <si>
    <t>Black</t>
  </si>
  <si>
    <t>Black British</t>
  </si>
  <si>
    <t>Chinese</t>
  </si>
  <si>
    <t>Gypsy or Roma</t>
  </si>
  <si>
    <t>Irish</t>
  </si>
  <si>
    <t>Mixed Hertiage</t>
  </si>
  <si>
    <t>White</t>
  </si>
  <si>
    <t>White British</t>
  </si>
  <si>
    <t>Other Ethnic Backgrounds</t>
  </si>
  <si>
    <t>Disability</t>
  </si>
  <si>
    <t>Physical</t>
  </si>
  <si>
    <t>Sensory (hearing and/or partial sight)</t>
  </si>
  <si>
    <t>Deaf people</t>
  </si>
  <si>
    <t>Learning Disabilities</t>
  </si>
  <si>
    <t>Mental Health</t>
  </si>
  <si>
    <t>Dementia</t>
  </si>
  <si>
    <t>Other long term conditions</t>
  </si>
  <si>
    <t>Sexual Orientation</t>
  </si>
  <si>
    <t>Lesbian</t>
  </si>
  <si>
    <t>Gay men</t>
  </si>
  <si>
    <t>Bisexual</t>
  </si>
  <si>
    <t>Gender reassignment</t>
  </si>
  <si>
    <t>Men to women</t>
  </si>
  <si>
    <t>Women to men</t>
  </si>
  <si>
    <t>Trans</t>
  </si>
  <si>
    <t>Age</t>
  </si>
  <si>
    <t>&lt;5 years old</t>
  </si>
  <si>
    <t>5-18 years old</t>
  </si>
  <si>
    <t>18-65 years old</t>
  </si>
  <si>
    <t>65-85 years old</t>
  </si>
  <si>
    <t>&gt;85 years old</t>
  </si>
  <si>
    <t>Faith or belief</t>
  </si>
  <si>
    <t>Maternity or Pregnancy</t>
  </si>
  <si>
    <t>Marriage and civil partnership</t>
  </si>
  <si>
    <t>Others</t>
  </si>
  <si>
    <t>Asylum seekers and refugees</t>
  </si>
  <si>
    <t>Travellers</t>
  </si>
  <si>
    <t>Rurally Isolated</t>
  </si>
  <si>
    <t>Parity of Esteem</t>
  </si>
  <si>
    <t>Inequalities Check</t>
  </si>
  <si>
    <t>Least deprived parts of the population</t>
  </si>
  <si>
    <t>Most deprived parts of the population</t>
  </si>
  <si>
    <t>Please summarise your next steps:</t>
  </si>
  <si>
    <t>QEIA Recommendations (If negative impacts cannot be mitigated the project must be escalated to Governance Committee)</t>
  </si>
  <si>
    <t>1 the EIA demonstrates that the proposal is robust. The evidence shows no potential for discrimination and opportunities to promote equality have been taken.</t>
  </si>
  <si>
    <t>2 Adjust the project/proposal/plan to remove barriers or to better promote equality. This might mean introducing measures to mitigate the potential effect.</t>
  </si>
  <si>
    <t>3 Continue the proposal, project or policy – adopting the proposal, despite any adverse effect or missed opportunities to advance equality, provided you have satisfied yourself that it does not unlawfully discriminate.</t>
  </si>
  <si>
    <t>4 Stop and remove the proposal, project or policy – If there are adverse effects that are not justified and cannot be mitigated, you will want to consider stopping the proposal, project or policy altogether. If a proposal, project or policy shows a potential for unlawful discrimination, it must be removed or changed to remove such discrimination.</t>
  </si>
  <si>
    <t>Please note:</t>
  </si>
  <si>
    <t>An EIA is a live document that should be reviewed and developed at intervals throughout the life of the project and beyond.</t>
  </si>
  <si>
    <t>Version 1 - when it is agreed a change needs to happen this EIA outlines the potential impact of moving from the status quo. Provides information to inform discussion and debate. Identifies gaps in knowledge and understanding to inform the comms and engagement plan.</t>
  </si>
  <si>
    <t>Version 2 - continues from version 1, and takes place after discussion and debate about solution exploration to help agree options. Need to update potential impacts and mitigating actions based on this further discussion and debate. Takes into account insight from any planned engagement.</t>
  </si>
  <si>
    <t>Version 3 - updated prior to any Public Consultation process and outlines an accumulation of what has been learned and considered and what the actual, likely and potential impacts might be on each characteristic, for each option proposed, to allow these to be discussed, debated and considered.</t>
  </si>
  <si>
    <t xml:space="preserve">Version 4 - should include everything that has been learned, all the impacts that should be considered alongside mitigating actions putting decision makers in a position where they can make an informed decision and display due regard. </t>
  </si>
  <si>
    <t>Version 5 - this should be completed after the decision has been made to reflect the decision made, how it was made (considered) and detail and explain an mitigations for negative impacts.</t>
  </si>
  <si>
    <t>Note to us - how do we ensure that these additional versions are completed, obviously this is proportionate, but for significant change it would be critical?</t>
  </si>
  <si>
    <t>Positive</t>
  </si>
  <si>
    <t>Negative</t>
  </si>
  <si>
    <t>Neutral</t>
  </si>
  <si>
    <t>Is the EIA complete?</t>
  </si>
  <si>
    <t>Section 1: Title of the plan/proposal/project/commissioning activity and brief description</t>
  </si>
  <si>
    <t>Title and brief description of proposed activity</t>
  </si>
  <si>
    <t>Location: e.g. town</t>
  </si>
  <si>
    <t>Key objectives of the proposed activity</t>
  </si>
  <si>
    <t xml:space="preserve">Section 2: Is there likely to be an impact on patients and the public? </t>
  </si>
  <si>
    <t>To assess impact you should consider the overall population and groups/individuals within that population who are likely to be affected.  
This is done by completing the Quality Impact Assessement (QIA) and the Equalities Impact Assessment (EIA). 
If the plans, proposals or decisions are implemented, do you think there will be:</t>
  </si>
  <si>
    <r>
      <t xml:space="preserve">(a) An impact on how services are delivered? </t>
    </r>
    <r>
      <rPr>
        <sz val="12"/>
        <color theme="1"/>
        <rFont val="Calibri"/>
        <family val="2"/>
        <scheme val="minor"/>
      </rPr>
      <t>(Please use drop down options below)</t>
    </r>
  </si>
  <si>
    <t>Please explain your answer and provide further details:</t>
  </si>
  <si>
    <r>
      <t>(b) An impact on the range of health services available?</t>
    </r>
    <r>
      <rPr>
        <sz val="12"/>
        <color theme="1"/>
        <rFont val="Calibri"/>
        <family val="2"/>
        <scheme val="minor"/>
      </rPr>
      <t xml:space="preserve"> (Please use drop down below)</t>
    </r>
  </si>
  <si>
    <r>
      <t>(c) Any other impact that you can envisage at this point in time?</t>
    </r>
    <r>
      <rPr>
        <sz val="12"/>
        <color theme="1"/>
        <rFont val="Calibri"/>
        <family val="2"/>
        <scheme val="minor"/>
      </rPr>
      <t xml:space="preserve"> (Please use drop down below)</t>
    </r>
  </si>
  <si>
    <t>If answered Yes, then please describe:</t>
  </si>
  <si>
    <t xml:space="preserve">If you have answered yes to (a), (b) or (c), it is highly likely that the Section 14Z2 duty applies.  
Note: the duty always applies to planning of commissioning arrangements (regardless of impact). 
</t>
  </si>
  <si>
    <r>
      <t xml:space="preserve">Does the Section 14Z2 duty apply to the activity?  </t>
    </r>
    <r>
      <rPr>
        <sz val="12"/>
        <color theme="1"/>
        <rFont val="Calibri"/>
        <family val="2"/>
        <scheme val="minor"/>
      </rPr>
      <t>(Please use dropdown below)</t>
    </r>
  </si>
  <si>
    <t>Please explain briefly why you have answered Yes or No to the above:</t>
  </si>
  <si>
    <r>
      <rPr>
        <b/>
        <sz val="14"/>
        <color theme="1"/>
        <rFont val="Calibri"/>
        <family val="2"/>
        <scheme val="minor"/>
      </rPr>
      <t>If you answered No, to the above question, please note:</t>
    </r>
    <r>
      <rPr>
        <sz val="12"/>
        <color theme="1"/>
        <rFont val="Calibri"/>
        <family val="2"/>
        <scheme val="minor"/>
      </rPr>
      <t xml:space="preserve">
If you have determined that Section 14Z2 does not apply to this particular activity it is important that you still complete and send this form to the Communication and Engagement Team at </t>
    </r>
    <r>
      <rPr>
        <b/>
        <u/>
        <sz val="12"/>
        <color rgb="FF0060B8"/>
        <rFont val="Calibri"/>
        <family val="2"/>
        <scheme val="minor"/>
      </rPr>
      <t xml:space="preserve">DDCCG.Communications@nhs.net </t>
    </r>
    <r>
      <rPr>
        <sz val="12"/>
        <color theme="1"/>
        <rFont val="Calibri"/>
        <family val="2"/>
        <scheme val="minor"/>
      </rPr>
      <t xml:space="preserve"> and retain a copy for your own records should the decision be challenged at a later date. 
You must also consider, even if the legal duty does not apply, whether involvement would be beneficial in the circumstances and if so, complete section 3,4 and 5 of this form.
</t>
    </r>
  </si>
  <si>
    <t xml:space="preserve">Section 3: Describe any existing arrangements to involve patients and the public which are relevant to this plan/activity and/or provide relevant sources of patient and public insight?  </t>
  </si>
  <si>
    <r>
      <t xml:space="preserve">Staff should consider whether there are existing sources of feedback and insight on the views and experiences of different groups of people. A review of existing information can save time and money and point staff towards gaps in insight. This helps to ensure that public involvement is focused and meaningful, rather than being generic and imposing an unnecessary burden on people. 
E.g. surveys, social media, Healthwatch reports, Care Quality Commission (CQC) reviews, research reports, complaints, Patient Experience Library, intelligence from NHS bodies, the VCSE sector and local authorities, staff feedback including their own views, and previous public involvement exercises.                                                                                                                                                                                                 </t>
    </r>
    <r>
      <rPr>
        <b/>
        <sz val="12"/>
        <color theme="1"/>
        <rFont val="Calibri"/>
        <family val="2"/>
        <scheme val="minor"/>
      </rPr>
      <t>Please briefly complete each question below:</t>
    </r>
  </si>
  <si>
    <r>
      <t>(a) What arrangements are already in place to involve patients and the public which are relevant to this activity?</t>
    </r>
    <r>
      <rPr>
        <sz val="12"/>
        <color theme="1"/>
        <rFont val="Calibri"/>
        <family val="2"/>
        <scheme val="minor"/>
      </rPr>
      <t xml:space="preserve"> (These may be local, regional, or national)</t>
    </r>
  </si>
  <si>
    <t>(b) How will you use the insight you have available, to help inform your decision?</t>
  </si>
  <si>
    <t xml:space="preserve">Please note that consideration of existing arrangement and patient and public insight will help inform any additional arrangements required under step 4. </t>
  </si>
  <si>
    <t xml:space="preserve">Section 4: Are any additional arrangements for patient and public involvement required? This should be considered as part of the overall approach and the equality information will already be shown in your Eqaulity Impact Assessment in relation to the nine protected characteristics. </t>
  </si>
  <si>
    <t>In particular how will you ensure that the following groups have been considered:
- Seldom heard groups
- Those with the 9 protected characteristics under the Equality Act
- Those experiencing health inequalities.</t>
  </si>
  <si>
    <t>a) If yes, provide a brief outline of your approach and objectives for any additional patient and public involvement, showing how you have given consideration to the groups outlined above.</t>
  </si>
  <si>
    <r>
      <t xml:space="preserve">b) Briefly describe how your proposed involvement will be ‘fair and proportionate’, in relation to your commissioning activity? 
</t>
    </r>
    <r>
      <rPr>
        <sz val="12"/>
        <color theme="1"/>
        <rFont val="Calibri"/>
        <family val="2"/>
        <scheme val="minor"/>
      </rPr>
      <t>(If you need support with this decision, please contact the Communication and Engagement Team, as sometimes legal advice may need to be sought for particularly complex or potentially contentious judgements)</t>
    </r>
    <r>
      <rPr>
        <b/>
        <sz val="12"/>
        <color theme="1"/>
        <rFont val="Calibri"/>
        <family val="2"/>
        <scheme val="minor"/>
      </rPr>
      <t xml:space="preserve">
</t>
    </r>
  </si>
  <si>
    <t>Section 5: Planning for impact and feedback</t>
  </si>
  <si>
    <t>(a) Provide a brief outline of how the information collected through patient and public involvement will be used to influence the decisions being made.</t>
  </si>
  <si>
    <t xml:space="preserve">(b) How will the outcomes (i.e. how the information collected has influenced decisions) be reported back to those involved? </t>
  </si>
  <si>
    <t>(c) How will you assess the ongoing impact of the change on patients and the public after it has been completed?</t>
  </si>
  <si>
    <t xml:space="preserve">Name of person completing the form: 
Job Title: 
E-mail address:
Team: 
Date: 
</t>
  </si>
  <si>
    <t xml:space="preserve">Review by Communications and Engagement Team Involvement Manager.
Recommended actions:
</t>
  </si>
  <si>
    <t xml:space="preserve">Approval from Assistant Director of Communications and Engagement.
Summary of justification for decision:
</t>
  </si>
  <si>
    <t>Summary of EIA (free text) (optional)</t>
  </si>
  <si>
    <t>Where there is a red marker please hover over with mouse for instructions to guide completion of the QEIA tool</t>
  </si>
  <si>
    <t xml:space="preserve">The Project Lead should review the QEIA monthly during the development phase in order to identify any potential quality impacts not previously considered. </t>
  </si>
  <si>
    <t>If there are any changes required to the QEIA please update the QEIA tool - identifying that the update is V2 (or subsequent version if indicated) - make any changes in red but keep original details in place.</t>
  </si>
  <si>
    <t xml:space="preserve">EIA </t>
  </si>
  <si>
    <t>S14Z2</t>
  </si>
  <si>
    <t xml:space="preserve">EACH ORGANISATION WILL DETERMINE WHICH BUSINESS DECISIONS ARE REVIEWED VIRTUALLY. </t>
  </si>
  <si>
    <t xml:space="preserve">              ii </t>
  </si>
  <si>
    <t>Organisation internal QEIA panels</t>
  </si>
  <si>
    <r>
      <t>a.</t>
    </r>
    <r>
      <rPr>
        <sz val="7"/>
        <rFont val="Times New Roman"/>
        <family val="1"/>
      </rPr>
      <t xml:space="preserve">       </t>
    </r>
    <r>
      <rPr>
        <sz val="11"/>
        <rFont val="Calibri"/>
        <family val="2"/>
        <scheme val="minor"/>
      </rPr>
      <t>X to review, complete virtual tab and email it to XX</t>
    </r>
  </si>
  <si>
    <r>
      <t>b.</t>
    </r>
    <r>
      <rPr>
        <sz val="7"/>
        <rFont val="Times New Roman"/>
        <family val="1"/>
      </rPr>
      <t xml:space="preserve">      </t>
    </r>
    <r>
      <rPr>
        <sz val="11"/>
        <rFont val="Calibri"/>
        <family val="2"/>
        <scheme val="minor"/>
      </rPr>
      <t>XX to review, complete virtual tab and email it to XXX</t>
    </r>
  </si>
  <si>
    <r>
      <t>c.</t>
    </r>
    <r>
      <rPr>
        <sz val="7"/>
        <rFont val="Times New Roman"/>
        <family val="1"/>
      </rPr>
      <t xml:space="preserve">       </t>
    </r>
    <r>
      <rPr>
        <sz val="11"/>
        <rFont val="Calibri"/>
        <family val="2"/>
        <scheme val="minor"/>
      </rPr>
      <t>XXX to review, complete virtual tab and email it to XXXX</t>
    </r>
  </si>
  <si>
    <r>
      <t>d.</t>
    </r>
    <r>
      <rPr>
        <sz val="7"/>
        <rFont val="Times New Roman"/>
        <family val="1"/>
      </rPr>
      <t xml:space="preserve">      </t>
    </r>
    <r>
      <rPr>
        <sz val="11"/>
        <rFont val="Calibri"/>
        <family val="2"/>
        <scheme val="minor"/>
      </rPr>
      <t xml:space="preserve">XXXX to review, complete virtual tab and email it to committee chair (X) </t>
    </r>
  </si>
  <si>
    <r>
      <rPr>
        <sz val="11"/>
        <rFont val="Calibri"/>
        <family val="2"/>
        <scheme val="minor"/>
      </rPr>
      <t>i.</t>
    </r>
    <r>
      <rPr>
        <sz val="7"/>
        <rFont val="Times New Roman"/>
        <family val="1"/>
      </rPr>
      <t xml:space="preserve">      </t>
    </r>
    <r>
      <rPr>
        <sz val="11"/>
        <rFont val="Calibri"/>
        <family val="2"/>
        <scheme val="minor"/>
      </rPr>
      <t>Please only email it to person beneath your name (or chair).  </t>
    </r>
  </si>
  <si>
    <t>Organisation (Free Text)</t>
  </si>
  <si>
    <t>Q39</t>
  </si>
  <si>
    <t xml:space="preserve">RISK </t>
  </si>
  <si>
    <t>Does this business decision reduce a recognised risk as contained on the Provider risk register?</t>
  </si>
  <si>
    <t xml:space="preserve">Please ensure that the Risk Owner is notified. </t>
  </si>
  <si>
    <r>
      <rPr>
        <b/>
        <sz val="12"/>
        <color theme="1"/>
        <rFont val="Calibri"/>
        <family val="2"/>
        <scheme val="minor"/>
      </rPr>
      <t>4</t>
    </r>
    <r>
      <rPr>
        <sz val="12"/>
        <color theme="1"/>
        <rFont val="Calibri"/>
        <family val="2"/>
        <scheme val="minor"/>
      </rPr>
      <t xml:space="preserve"> Stop and remove the proposal, project or policy – If there are adverse effects that are not justified and cannot be mitigated, you will want to consider stopping the proposal, project or policy altogether. If a proposal, project or policy shows a potential for unlawful discrimination, it must be removed or changed to remove such discrimination.</t>
    </r>
  </si>
  <si>
    <r>
      <rPr>
        <b/>
        <sz val="12"/>
        <color theme="1"/>
        <rFont val="Calibri"/>
        <family val="2"/>
        <scheme val="minor"/>
      </rPr>
      <t>3</t>
    </r>
    <r>
      <rPr>
        <sz val="12"/>
        <color theme="1"/>
        <rFont val="Calibri"/>
        <family val="2"/>
        <scheme val="minor"/>
      </rPr>
      <t xml:space="preserve"> Continue the proposal, project or policy – adopting the proposal, despite any adverse effect or missed opportunities to advance equality, provided you have satisfied yourself that it does not unlawfully discriminate.</t>
    </r>
  </si>
  <si>
    <r>
      <rPr>
        <b/>
        <sz val="12"/>
        <color theme="1"/>
        <rFont val="Calibri"/>
        <family val="2"/>
        <scheme val="minor"/>
      </rPr>
      <t>2</t>
    </r>
    <r>
      <rPr>
        <sz val="12"/>
        <color theme="1"/>
        <rFont val="Calibri"/>
        <family val="2"/>
        <scheme val="minor"/>
      </rPr>
      <t xml:space="preserve"> Adjust the project/proposal/plan to remove barriers or to better promote equality. This might mean introducing measures to mitigate the potential effect.</t>
    </r>
  </si>
  <si>
    <r>
      <rPr>
        <b/>
        <sz val="12"/>
        <color theme="1"/>
        <rFont val="Calibri"/>
        <family val="2"/>
        <scheme val="minor"/>
      </rPr>
      <t>1</t>
    </r>
    <r>
      <rPr>
        <sz val="12"/>
        <color theme="1"/>
        <rFont val="Calibri"/>
        <family val="2"/>
        <scheme val="minor"/>
      </rPr>
      <t xml:space="preserve"> the EIA demonstrates that the proposal is robust. The evidence shows no potential for discrimination and opportunities to promote equality have been taken.</t>
    </r>
  </si>
  <si>
    <t>If no enagement has been done, do you envisage it will need to be done? Please explain. (support and advice can be obtained from the DDCCG C&amp;E team</t>
  </si>
  <si>
    <t xml:space="preserve"> - Work in collaboration with others.</t>
  </si>
  <si>
    <r>
      <rPr>
        <b/>
        <sz val="14"/>
        <color theme="1"/>
        <rFont val="Calibri"/>
        <family val="2"/>
        <scheme val="minor"/>
      </rPr>
      <t>If you answered No, to the above question, please note:</t>
    </r>
    <r>
      <rPr>
        <sz val="12"/>
        <color theme="1"/>
        <rFont val="Calibri"/>
        <family val="2"/>
        <scheme val="minor"/>
      </rPr>
      <t xml:space="preserve">
If you have determined that Section 14Z2 does not apply to this particular activity there is no need to go any further, however you should consider whether involvement would still be beneficial and if so, complete section 3,4 and 5 of this form.
</t>
    </r>
  </si>
  <si>
    <t>Section 1: Title and brief description</t>
  </si>
  <si>
    <t>RISK</t>
  </si>
  <si>
    <t xml:space="preserve">Date of Approval </t>
  </si>
  <si>
    <t xml:space="preserve">Who approved change? </t>
  </si>
  <si>
    <t>What has changed?</t>
  </si>
  <si>
    <t>Name of who entered change?</t>
  </si>
  <si>
    <t>Date</t>
  </si>
  <si>
    <t xml:space="preserve">YES. 
Please ensure that the Risk Owner is notified. </t>
  </si>
  <si>
    <r>
      <t xml:space="preserve"> - NHS organisations have a duty under Section 14Z2 of the Health and Social Care Act 2012 and the NHS Act 2006 to ‘make arrangements’ to inform, involve and consult with the public.  
  - This form is a tool to help commissioners and providers to identify whether there is a need for patient and public involvement in their activity, and if required help them plan for a level of involvement which is ‘fair and proportionate’ to the circumstances.  
  - The form must be completed at the start of the planning process for any activity and before operational decisions are taken which may impact on the range of services and/or the way in which they are provided. 
  - Completed forms will be used to ensure that patients and the public are appropriately involved in the activity, and may be used as evidence in the event of a legal challenge.  
  - If you would like any support please email:</t>
    </r>
    <r>
      <rPr>
        <sz val="11"/>
        <color rgb="FFFF0000"/>
        <rFont val="Calibri"/>
        <family val="2"/>
        <scheme val="minor"/>
      </rPr>
      <t xml:space="preserve"> DDCCG.Communications@nhs.net  </t>
    </r>
  </si>
  <si>
    <r>
      <t xml:space="preserve">Type of QEIA </t>
    </r>
    <r>
      <rPr>
        <b/>
        <sz val="10"/>
        <color theme="1"/>
        <rFont val="Calibri"/>
        <family val="2"/>
        <scheme val="minor"/>
      </rPr>
      <t>(to be completed by Panel Chair)</t>
    </r>
  </si>
  <si>
    <t xml:space="preserve">Postive </t>
  </si>
  <si>
    <t xml:space="preserve">Version Control - To be used by JUCD / QEIA Chair and/or Vice-Chair Only. </t>
  </si>
  <si>
    <t>Risk</t>
  </si>
  <si>
    <t>New tool launched</t>
  </si>
  <si>
    <t>Chris Howlett &amp; Neil Taylor</t>
  </si>
  <si>
    <t>Coding and Formula update</t>
  </si>
  <si>
    <t xml:space="preserve">Instructions:
1. Only complete a virtual assessment if indicated on Outcome Form
2. Assess Summary, Stage 1,Stage 2, EIA &amp; S14Z2 as you would face to face. 
3. Complete all text boxes on this sheet
4 Last Assessor on List to Email Completed form to QEIA Inbox. </t>
  </si>
  <si>
    <r>
      <t>a.</t>
    </r>
    <r>
      <rPr>
        <sz val="7"/>
        <color theme="1"/>
        <rFont val="Times New Roman"/>
        <family val="1"/>
      </rPr>
      <t xml:space="preserve">       </t>
    </r>
    <r>
      <rPr>
        <sz val="11"/>
        <color theme="1"/>
        <rFont val="Calibri"/>
        <family val="2"/>
        <scheme val="minor"/>
      </rPr>
      <t xml:space="preserve">As the last person to complete, </t>
    </r>
    <r>
      <rPr>
        <sz val="11"/>
        <color rgb="FF1F497D"/>
        <rFont val="Calibri"/>
        <family val="2"/>
        <scheme val="minor"/>
      </rPr>
      <t>XXXX</t>
    </r>
    <r>
      <rPr>
        <sz val="11"/>
        <color theme="1"/>
        <rFont val="Calibri"/>
        <family val="2"/>
        <scheme val="minor"/>
      </rPr>
      <t xml:space="preserve"> should email it to the chair (X) by </t>
    </r>
    <r>
      <rPr>
        <sz val="11"/>
        <color rgb="FFFF0000"/>
        <rFont val="Calibri"/>
        <family val="2"/>
        <scheme val="minor"/>
      </rPr>
      <t>1130am</t>
    </r>
    <r>
      <rPr>
        <sz val="11"/>
        <color theme="1"/>
        <rFont val="Calibri"/>
        <family val="2"/>
        <scheme val="minor"/>
      </rPr>
      <t xml:space="preserve"> on the </t>
    </r>
    <r>
      <rPr>
        <sz val="11"/>
        <color rgb="FFFF0000"/>
        <rFont val="Calibri"/>
        <family val="2"/>
        <scheme val="minor"/>
      </rPr>
      <t>DAY OF PANEL</t>
    </r>
    <r>
      <rPr>
        <sz val="11"/>
        <color theme="1"/>
        <rFont val="Calibri"/>
        <family val="2"/>
        <scheme val="minor"/>
      </rPr>
      <t>. This is the time the face to face panel should finish. Therefore, all members of the chain should complete it as soon as possible.</t>
    </r>
  </si>
  <si>
    <t>Please see summary contained within QEIA Summary page.</t>
  </si>
  <si>
    <t xml:space="preserve">as above - the feedback has been directly fed into the service specifications </t>
  </si>
  <si>
    <t>Low Risk</t>
  </si>
  <si>
    <r>
      <rPr>
        <b/>
        <sz val="12"/>
        <color theme="1"/>
        <rFont val="Arial"/>
        <family val="2"/>
      </rPr>
      <t>4</t>
    </r>
    <r>
      <rPr>
        <sz val="12"/>
        <color theme="1"/>
        <rFont val="Arial"/>
        <family val="2"/>
      </rPr>
      <t xml:space="preserve"> Stop and remove the proposal, project or policy – If there are adverse effects that are not justified and cannot be mitigated, you will want to consider stopping the proposal, project or policy altogether. If a proposal, project or policy shows a potential for unlawful discrimination, it must be removed or changed to remove such discrimination.</t>
    </r>
  </si>
  <si>
    <r>
      <rPr>
        <b/>
        <sz val="12"/>
        <color theme="1"/>
        <rFont val="Arial"/>
        <family val="2"/>
      </rPr>
      <t>3</t>
    </r>
    <r>
      <rPr>
        <sz val="12"/>
        <color theme="1"/>
        <rFont val="Arial"/>
        <family val="2"/>
      </rPr>
      <t xml:space="preserve"> Continue the proposal, project or policy – adopting the proposal, despite any adverse effect or missed opportunities to advance equality, provided you have satisfied yourself that it does not unlawfully discriminate.</t>
    </r>
  </si>
  <si>
    <r>
      <rPr>
        <b/>
        <sz val="12"/>
        <color theme="1"/>
        <rFont val="Arial"/>
        <family val="2"/>
      </rPr>
      <t>2</t>
    </r>
    <r>
      <rPr>
        <sz val="12"/>
        <color theme="1"/>
        <rFont val="Arial"/>
        <family val="2"/>
      </rPr>
      <t xml:space="preserve"> Adjust the project/proposal/plan to remove barriers or to better promote equality. This might mean introducing measures to mitigate the potential effect.</t>
    </r>
  </si>
  <si>
    <r>
      <rPr>
        <b/>
        <sz val="12"/>
        <color theme="1"/>
        <rFont val="Arial"/>
        <family val="2"/>
      </rPr>
      <t>1</t>
    </r>
    <r>
      <rPr>
        <sz val="12"/>
        <color theme="1"/>
        <rFont val="Arial"/>
        <family val="2"/>
      </rPr>
      <t xml:space="preserve"> the EIA demonstrates that the proposal is robust. The evidence shows no potential for discrimination and opportunities to promote equality have been taken.</t>
    </r>
  </si>
  <si>
    <r>
      <rPr>
        <b/>
        <sz val="12"/>
        <color theme="1"/>
        <rFont val="Arial"/>
        <family val="2"/>
      </rPr>
      <t>Digitally Excluded</t>
    </r>
    <r>
      <rPr>
        <sz val="12"/>
        <color theme="1"/>
        <rFont val="Arial"/>
        <family val="2"/>
      </rPr>
      <t xml:space="preserve">- Will there be an impact on those unable to access digital services </t>
    </r>
  </si>
  <si>
    <r>
      <rPr>
        <b/>
        <sz val="12"/>
        <color theme="1"/>
        <rFont val="Arial"/>
        <family val="2"/>
      </rPr>
      <t>Carers</t>
    </r>
    <r>
      <rPr>
        <sz val="12"/>
        <color theme="1"/>
        <rFont val="Arial"/>
        <family val="2"/>
      </rPr>
      <t>- Will there be an impact on how carers can access services?</t>
    </r>
  </si>
  <si>
    <r>
      <rPr>
        <b/>
        <sz val="12"/>
        <color theme="1"/>
        <rFont val="Arial"/>
        <family val="2"/>
      </rPr>
      <t>Rurally Isolated</t>
    </r>
    <r>
      <rPr>
        <sz val="12"/>
        <color theme="1"/>
        <rFont val="Arial"/>
        <family val="2"/>
      </rPr>
      <t>- Will there be an impact on how those in more rural communities access services?</t>
    </r>
  </si>
  <si>
    <t>Others- whilst not protected characteristics protected by law, the groups below are of significance to the Joined up Care Derbyshire community and therefore should be considered</t>
  </si>
  <si>
    <r>
      <t xml:space="preserve">Marriage or civil partnership- </t>
    </r>
    <r>
      <rPr>
        <sz val="12"/>
        <color theme="1"/>
        <rFont val="Arial"/>
        <family val="2"/>
      </rPr>
      <t>This means someone who is legally married or in a civil partnership. Marriage and civil partnership can either be between a man and a woman, or between partners of the same sex. People do not have this characteristic if they are: single.</t>
    </r>
  </si>
  <si>
    <r>
      <t xml:space="preserve">Maternity or pregnancy- </t>
    </r>
    <r>
      <rPr>
        <sz val="12"/>
        <color theme="1"/>
        <rFont val="Arial"/>
        <family val="2"/>
      </rPr>
      <t>This is when someone is  treated unfairly because they are pregnant, breastfeeding or because they have recently given birth</t>
    </r>
  </si>
  <si>
    <r>
      <t xml:space="preserve">Faith or belief- </t>
    </r>
    <r>
      <rPr>
        <sz val="12"/>
        <color theme="1"/>
        <rFont val="Arial"/>
        <family val="2"/>
      </rPr>
      <t>This is when someone is treated differently because of their religion or belief, or lack of religion or belief.</t>
    </r>
  </si>
  <si>
    <r>
      <t xml:space="preserve">Age- </t>
    </r>
    <r>
      <rPr>
        <sz val="12"/>
        <color theme="1"/>
        <rFont val="Arial"/>
        <family val="2"/>
      </rPr>
      <t>Individuals are protected from discrimination on the basis of their age and/or because they are part of an age group - this can be specific (e.g. people in their mid-30s) or broader (e.g. people under 50)</t>
    </r>
  </si>
  <si>
    <r>
      <t xml:space="preserve">Gender reassignment- </t>
    </r>
    <r>
      <rPr>
        <sz val="12"/>
        <color theme="1"/>
        <rFont val="Arial"/>
        <family val="2"/>
      </rPr>
      <t>When a person is proposing to undergo, is undergoing or has undergone a process (or part of a process) for the purpose of reassigning the person's sex by changing physiological or other attributes of sex.</t>
    </r>
  </si>
  <si>
    <r>
      <t xml:space="preserve">Sexual orientation- </t>
    </r>
    <r>
      <rPr>
        <sz val="12"/>
        <color theme="1"/>
        <rFont val="Arial"/>
        <family val="2"/>
      </rPr>
      <t>This is in relation of who you a person is or in the case of asexual us not attracted to.</t>
    </r>
  </si>
  <si>
    <r>
      <t xml:space="preserve">Disability/Long term condition- </t>
    </r>
    <r>
      <rPr>
        <sz val="12"/>
        <color theme="1"/>
        <rFont val="Arial"/>
        <family val="2"/>
      </rPr>
      <t>In the Equality Act a disability means a physical or a mental condition which has a substantial and long-term impact on your ability to do normal day to day activities.</t>
    </r>
  </si>
  <si>
    <r>
      <t xml:space="preserve">Race/Ethnic group- </t>
    </r>
    <r>
      <rPr>
        <sz val="12"/>
        <color theme="1"/>
        <rFont val="Arial"/>
        <family val="2"/>
      </rPr>
      <t>Under the Equality Act 2010, the Protected Characteristic of Race means: A person's skin colour, nationality, ethnic or national origin</t>
    </r>
  </si>
  <si>
    <r>
      <t xml:space="preserve">Sex/Gender- </t>
    </r>
    <r>
      <rPr>
        <sz val="12"/>
        <color theme="1"/>
        <rFont val="Arial"/>
        <family val="2"/>
      </rPr>
      <t>In the Equality Act, sex can mean either male or female, or a group of people like men or boys, or women or girls</t>
    </r>
  </si>
  <si>
    <t>Rationale (completed for all protected characteristics)</t>
  </si>
  <si>
    <t>Impact</t>
  </si>
  <si>
    <t>This EIA is a two stage process. There are occasions where there is no impact on people accessing the service in which case a stage 2 is not needed. For anything with a negative impact then stage 2 needs to be completed.</t>
  </si>
  <si>
    <r>
      <t xml:space="preserve">The Equality Duty has three aims. It requires public bodies to have due regard to the need to: 
• eliminate unlawful discrimination, harassment, victimisation and any other conduct prohibited by the Act; 
• advance equality of opportunity between people who share a protected characteristic and people who do not share it; 
• foster good relations between people who share a protected characteristic and people who do not share it.  
Having due regard means consciously thinking about the three aims of the Equality Duty as part of the process of decision-making. This means that consideration of equality issues must influence the decisions reached by public bodies – such as in how they act as employers; how they develop, evaluate and review policy; how they design, deliver and evaluate services, and how services are commissioned and procured. 
</t>
    </r>
    <r>
      <rPr>
        <b/>
        <sz val="12"/>
        <color theme="1"/>
        <rFont val="Arial"/>
        <family val="2"/>
      </rPr>
      <t>When completing this assessment:</t>
    </r>
    <r>
      <rPr>
        <sz val="12"/>
        <color theme="1"/>
        <rFont val="Arial"/>
        <family val="2"/>
      </rPr>
      <t xml:space="preserve">
 - Be proportionate to your work, i.e. the more significant the change, the more rigorous you will need to be.
 - Be honest in the actions you state that you will undertake to address any negative issues.
 - Use intelligent information for your analysis that helps you to understand who your service users/patients are and how they will be affected by the change.
 - Work in collaboration with others.</t>
    </r>
  </si>
  <si>
    <t xml:space="preserve">When can this be completed by? </t>
  </si>
  <si>
    <r>
      <t>How will they be mitigated?</t>
    </r>
    <r>
      <rPr>
        <b/>
        <sz val="12"/>
        <rFont val="Arial"/>
        <family val="2"/>
      </rPr>
      <t xml:space="preserve"> Must include information about if the mitigations need to be discussed, debated and considered. If this is the case, please indicate how this will happen. Include evidence of how this will solve the issue</t>
    </r>
  </si>
  <si>
    <r>
      <t xml:space="preserve">What are the issues? </t>
    </r>
    <r>
      <rPr>
        <b/>
        <sz val="12"/>
        <rFont val="Arial"/>
        <family val="2"/>
      </rPr>
      <t>Must include if there been any specific engagement with this group. If no engagement, will this need to be done?</t>
    </r>
  </si>
  <si>
    <r>
      <t xml:space="preserve">Rationale. </t>
    </r>
    <r>
      <rPr>
        <b/>
        <sz val="12"/>
        <rFont val="Arial"/>
        <family val="2"/>
      </rPr>
      <t>Must include Impact Source - How have you assessed the impact or potential impact? Is it from research, or other evidence? Data on user trends? Has a member of the public or a stakeholder made you aware?</t>
    </r>
  </si>
  <si>
    <t>Score- carried across from stage 1</t>
  </si>
  <si>
    <t>Impact- carried across from stage 1</t>
  </si>
  <si>
    <t>Protected groups</t>
  </si>
  <si>
    <t>Increase of inequality expected</t>
  </si>
  <si>
    <t>Increase of inequality likely</t>
  </si>
  <si>
    <t>Increase of inequality possible</t>
  </si>
  <si>
    <t>No impact on inequality</t>
  </si>
  <si>
    <t>Reduction of inequality possible</t>
  </si>
  <si>
    <t>Reduction of inequality likely</t>
  </si>
  <si>
    <t>Reduction of inequality expected</t>
  </si>
  <si>
    <t>Positive (stage 2)</t>
  </si>
  <si>
    <t>neutral- no change</t>
  </si>
  <si>
    <t>Negative (stage 2)</t>
  </si>
  <si>
    <t>Rurally Isolated- Will there be an impact on how those in more rural communities access services?</t>
  </si>
  <si>
    <t>Carers- Will there be an impact on how carers can access services?</t>
  </si>
  <si>
    <t xml:space="preserve">Digitally Excluded- Will there be an impact on those unable to access digital services </t>
  </si>
  <si>
    <r>
      <t>Disability/Long term condition-</t>
    </r>
    <r>
      <rPr>
        <sz val="12"/>
        <color theme="1"/>
        <rFont val="Arial"/>
        <family val="2"/>
      </rPr>
      <t xml:space="preserve"> In the Equality Act a disability means a physical or a mental condition which has a substantial and long-term impact on your ability to do normal day to day activities.</t>
    </r>
  </si>
  <si>
    <r>
      <t>Faith or belief-</t>
    </r>
    <r>
      <rPr>
        <sz val="12"/>
        <color theme="1"/>
        <rFont val="Arial"/>
        <family val="2"/>
      </rPr>
      <t xml:space="preserve"> This is when someone is treated differently because of their religion or belief, or lack of religion or belief.</t>
    </r>
  </si>
  <si>
    <r>
      <t xml:space="preserve">Maternity or pregnancy- </t>
    </r>
    <r>
      <rPr>
        <sz val="12"/>
        <color theme="1"/>
        <rFont val="Arial"/>
        <family val="2"/>
      </rPr>
      <t>This is when someone is  treated unfairly because they are pregnant, breastfeeding or because they have recently given birth</t>
    </r>
    <r>
      <rPr>
        <b/>
        <sz val="12"/>
        <color theme="1"/>
        <rFont val="Arial"/>
        <family val="2"/>
      </rPr>
      <t>.</t>
    </r>
  </si>
  <si>
    <r>
      <t xml:space="preserve">Sex/Gender- </t>
    </r>
    <r>
      <rPr>
        <sz val="12"/>
        <color theme="1"/>
        <rFont val="Arial"/>
        <family val="2"/>
      </rPr>
      <t>In the Equality Act, sex can mean either male or female, or a group of people like men or boys, or women or girls</t>
    </r>
    <r>
      <rPr>
        <b/>
        <sz val="12"/>
        <color theme="1"/>
        <rFont val="Arial"/>
        <family val="2"/>
      </rPr>
      <t>.</t>
    </r>
  </si>
  <si>
    <r>
      <t xml:space="preserve">Race/Ethnic group- </t>
    </r>
    <r>
      <rPr>
        <sz val="12"/>
        <color theme="1"/>
        <rFont val="Arial"/>
        <family val="2"/>
      </rPr>
      <t>Under the Equality Act 2010, the Protected Characteristic of Race means: A person's skin colour, nationality, ethnic or national origin</t>
    </r>
    <r>
      <rPr>
        <b/>
        <sz val="12"/>
        <color theme="1"/>
        <rFont val="Arial"/>
        <family val="2"/>
      </rPr>
      <t>.</t>
    </r>
  </si>
  <si>
    <r>
      <t>Age-</t>
    </r>
    <r>
      <rPr>
        <sz val="12"/>
        <color theme="1"/>
        <rFont val="Arial"/>
        <family val="2"/>
      </rPr>
      <t xml:space="preserve"> Individuals are protected from discrimination on the basis of their age and/or because they are part of an age group - this can be specific (e.g. people in their mid-30s) or broader (e.g. people under 50)</t>
    </r>
    <r>
      <rPr>
        <b/>
        <sz val="12"/>
        <color theme="1"/>
        <rFont val="Arial"/>
        <family val="2"/>
      </rPr>
      <t>.</t>
    </r>
  </si>
  <si>
    <t>This is Version 21.6 of this tool - current as of 16/08/22</t>
  </si>
  <si>
    <r>
      <t>When completing the EIA assessment:                                                                                                                                                                                                                                                                            - Be proportionate to your work, i.e. the more significant the change, the more rigorous you will need to be.                                                                                                                                        - Be honest in the actions you state that you will undertake to address any negative issues.                                                                                                                                                                       - Use intelligent information for your analysis that helps you to understand who your service users/patients are and how they will be affected by the change.                                                   - Work in collaboration with others.                                                                                                                                                                                                                                                                           - An EIA is a live document that should be reviewed and developed at intervals throughout the life of the project and beyond.                                                                                                                                                                                                                                 - If you would like any support please email:</t>
    </r>
    <r>
      <rPr>
        <sz val="11"/>
        <color rgb="FFFF0000"/>
        <rFont val="Calibri"/>
        <family val="2"/>
        <scheme val="minor"/>
      </rPr>
      <t xml:space="preserve"> DDICB.Communications@nhs.net </t>
    </r>
  </si>
  <si>
    <t xml:space="preserve">   Always copy in to your completed review the dicb.qiapanel@nhs.net This way we can monitor that it is completed in order and if one review in the chain is absent the QEIA chair can make alternative arrangements.</t>
  </si>
  <si>
    <r>
      <t>To do this please send completed tool to</t>
    </r>
    <r>
      <rPr>
        <b/>
        <sz val="11"/>
        <color rgb="FF00B0F0"/>
        <rFont val="Calibri"/>
        <family val="2"/>
        <scheme val="minor"/>
      </rPr>
      <t xml:space="preserve"> </t>
    </r>
    <r>
      <rPr>
        <b/>
        <sz val="11"/>
        <color rgb="FFFF0000"/>
        <rFont val="Calibri"/>
        <family val="2"/>
        <scheme val="minor"/>
      </rPr>
      <t>ddicb.qeiajucd@nhs.net</t>
    </r>
    <r>
      <rPr>
        <b/>
        <sz val="11"/>
        <color theme="1"/>
        <rFont val="Calibri"/>
        <family val="2"/>
        <scheme val="minor"/>
      </rPr>
      <t xml:space="preserve"> and advise your SRO. </t>
    </r>
  </si>
  <si>
    <t>For all queries email ddicb.qiapanel@nhs.net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</si>
</sst>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0"/>
    <numFmt numFmtId="165" formatCode="[Green]\+\ 0;[Red]\-\ 0"/>
    <numFmt numFmtId="166" formatCode="\+\ 0;[Red]\-\ 0"/>
  </numFmts>
  <fonts count="63" x14ac:knownFonts="1">
    <font>
      <sz val="11"/>
      <color theme="1"/>
      <name val="Calibri"/>
      <family val="2"/>
      <scheme val="minor"/>
    </font>
    <font>
      <b/>
      <sz val="11"/>
      <color theme="1"/>
      <name val="Calibri"/>
      <family val="2"/>
      <scheme val="minor"/>
    </font>
    <font>
      <sz val="9"/>
      <color theme="1"/>
      <name val="Arial"/>
      <family val="2"/>
    </font>
    <font>
      <u/>
      <sz val="11"/>
      <color theme="10"/>
      <name val="Calibri"/>
      <family val="2"/>
      <scheme val="minor"/>
    </font>
    <font>
      <b/>
      <sz val="20"/>
      <color theme="1"/>
      <name val="Calibri"/>
      <family val="2"/>
      <scheme val="minor"/>
    </font>
    <font>
      <sz val="11"/>
      <name val="Calibri"/>
      <family val="2"/>
      <scheme val="minor"/>
    </font>
    <font>
      <sz val="10"/>
      <name val="Calibri"/>
      <family val="2"/>
      <scheme val="minor"/>
    </font>
    <font>
      <b/>
      <sz val="12"/>
      <color theme="0"/>
      <name val="Calibri"/>
      <family val="2"/>
      <scheme val="minor"/>
    </font>
    <font>
      <b/>
      <sz val="16"/>
      <color theme="0"/>
      <name val="Calibri"/>
      <family val="2"/>
      <scheme val="minor"/>
    </font>
    <font>
      <sz val="11"/>
      <color rgb="FFFF0000"/>
      <name val="Calibri"/>
      <family val="2"/>
      <scheme val="minor"/>
    </font>
    <font>
      <b/>
      <sz val="22"/>
      <color theme="1"/>
      <name val="Calibri"/>
      <family val="2"/>
      <scheme val="minor"/>
    </font>
    <font>
      <b/>
      <sz val="14"/>
      <color theme="0"/>
      <name val="Calibri"/>
      <family val="2"/>
      <scheme val="minor"/>
    </font>
    <font>
      <sz val="11"/>
      <color theme="3"/>
      <name val="Calibri"/>
      <family val="2"/>
      <scheme val="minor"/>
    </font>
    <font>
      <b/>
      <sz val="24"/>
      <color theme="1"/>
      <name val="Calibri"/>
      <family val="2"/>
      <scheme val="minor"/>
    </font>
    <font>
      <b/>
      <sz val="26"/>
      <color theme="1"/>
      <name val="Calibri"/>
      <family val="2"/>
      <scheme val="minor"/>
    </font>
    <font>
      <b/>
      <sz val="36"/>
      <color theme="1"/>
      <name val="Calibri"/>
      <family val="2"/>
      <scheme val="minor"/>
    </font>
    <font>
      <i/>
      <sz val="14"/>
      <color theme="1"/>
      <name val="Calibri"/>
      <family val="2"/>
      <scheme val="minor"/>
    </font>
    <font>
      <i/>
      <sz val="11"/>
      <color theme="1"/>
      <name val="Calibri"/>
      <family val="2"/>
      <scheme val="minor"/>
    </font>
    <font>
      <u/>
      <sz val="11"/>
      <color theme="1"/>
      <name val="Calibri"/>
      <family val="2"/>
      <scheme val="minor"/>
    </font>
    <font>
      <i/>
      <sz val="11"/>
      <name val="Calibri"/>
      <family val="2"/>
      <scheme val="minor"/>
    </font>
    <font>
      <b/>
      <i/>
      <sz val="11"/>
      <color theme="1"/>
      <name val="Calibri"/>
      <family val="2"/>
      <scheme val="minor"/>
    </font>
    <font>
      <b/>
      <sz val="11"/>
      <name val="Calibri"/>
      <family val="2"/>
      <scheme val="minor"/>
    </font>
    <font>
      <b/>
      <sz val="28"/>
      <color theme="1"/>
      <name val="Calibri"/>
      <family val="2"/>
      <scheme val="minor"/>
    </font>
    <font>
      <sz val="11"/>
      <color rgb="FF1F497D"/>
      <name val="Calibri"/>
      <family val="2"/>
      <scheme val="minor"/>
    </font>
    <font>
      <sz val="18"/>
      <color theme="1"/>
      <name val="Calibri"/>
      <family val="2"/>
      <scheme val="minor"/>
    </font>
    <font>
      <b/>
      <i/>
      <u/>
      <sz val="11"/>
      <color theme="1"/>
      <name val="Calibri"/>
      <family val="2"/>
      <scheme val="minor"/>
    </font>
    <font>
      <sz val="9"/>
      <color indexed="81"/>
      <name val="Tahoma"/>
      <family val="2"/>
    </font>
    <font>
      <b/>
      <sz val="9"/>
      <color indexed="81"/>
      <name val="Tahoma"/>
      <family val="2"/>
    </font>
    <font>
      <sz val="11"/>
      <color rgb="FF00B0F0"/>
      <name val="Calibri"/>
      <family val="2"/>
      <scheme val="minor"/>
    </font>
    <font>
      <u/>
      <sz val="11"/>
      <color rgb="FF00B0F0"/>
      <name val="Calibri"/>
      <family val="2"/>
      <scheme val="minor"/>
    </font>
    <font>
      <sz val="20"/>
      <color theme="1"/>
      <name val="Calibri"/>
      <family val="2"/>
      <scheme val="minor"/>
    </font>
    <font>
      <b/>
      <sz val="18"/>
      <color theme="1"/>
      <name val="Calibri"/>
      <family val="2"/>
      <scheme val="minor"/>
    </font>
    <font>
      <b/>
      <sz val="11"/>
      <color theme="0"/>
      <name val="Calibri"/>
      <family val="2"/>
      <scheme val="minor"/>
    </font>
    <font>
      <b/>
      <sz val="9"/>
      <color theme="0"/>
      <name val="Calibri"/>
      <family val="2"/>
      <scheme val="minor"/>
    </font>
    <font>
      <b/>
      <sz val="16"/>
      <color theme="1"/>
      <name val="Calibri"/>
      <family val="2"/>
      <scheme val="minor"/>
    </font>
    <font>
      <b/>
      <sz val="24"/>
      <color theme="0"/>
      <name val="Calibri"/>
      <family val="2"/>
      <scheme val="minor"/>
    </font>
    <font>
      <b/>
      <sz val="11"/>
      <color rgb="FF00B0F0"/>
      <name val="Calibri"/>
      <family val="2"/>
      <scheme val="minor"/>
    </font>
    <font>
      <sz val="7"/>
      <color theme="1"/>
      <name val="Times New Roman"/>
      <family val="1"/>
    </font>
    <font>
      <sz val="11"/>
      <color theme="4"/>
      <name val="Calibri"/>
      <family val="2"/>
      <scheme val="minor"/>
    </font>
    <font>
      <u/>
      <sz val="11"/>
      <color theme="4"/>
      <name val="Calibri"/>
      <family val="2"/>
      <scheme val="minor"/>
    </font>
    <font>
      <sz val="9"/>
      <color theme="1"/>
      <name val="Calibri"/>
      <family val="2"/>
      <scheme val="minor"/>
    </font>
    <font>
      <sz val="8"/>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u/>
      <sz val="12"/>
      <color rgb="FF0060B8"/>
      <name val="Calibri"/>
      <family val="2"/>
      <scheme val="minor"/>
    </font>
    <font>
      <b/>
      <sz val="12"/>
      <name val="Calibri"/>
      <family val="2"/>
      <scheme val="minor"/>
    </font>
    <font>
      <sz val="7"/>
      <name val="Times New Roman"/>
      <family val="1"/>
    </font>
    <font>
      <sz val="12"/>
      <color rgb="FFFF0000"/>
      <name val="Calibri"/>
      <family val="2"/>
      <scheme val="minor"/>
    </font>
    <font>
      <b/>
      <sz val="11"/>
      <color rgb="FFFF0000"/>
      <name val="Calibri"/>
      <family val="2"/>
      <scheme val="minor"/>
    </font>
    <font>
      <b/>
      <sz val="10"/>
      <color theme="1"/>
      <name val="Calibri"/>
      <family val="2"/>
      <scheme val="minor"/>
    </font>
    <font>
      <b/>
      <sz val="11"/>
      <color indexed="81"/>
      <name val="Calibri"/>
      <family val="2"/>
      <scheme val="minor"/>
    </font>
    <font>
      <sz val="11"/>
      <color indexed="81"/>
      <name val="Calibri"/>
      <family val="2"/>
      <scheme val="minor"/>
    </font>
    <font>
      <sz val="14"/>
      <color theme="1"/>
      <name val="Calibri"/>
      <family val="2"/>
      <scheme val="minor"/>
    </font>
    <font>
      <sz val="8"/>
      <name val="Calibri"/>
      <family val="2"/>
      <scheme val="minor"/>
    </font>
    <font>
      <sz val="11"/>
      <color rgb="FF252423"/>
      <name val="Segoe UI"/>
      <family val="2"/>
    </font>
    <font>
      <sz val="11"/>
      <color rgb="FF333333"/>
      <name val="Georgia"/>
      <family val="1"/>
    </font>
    <font>
      <sz val="12"/>
      <color theme="1"/>
      <name val="Arial"/>
      <family val="2"/>
    </font>
    <font>
      <b/>
      <sz val="12"/>
      <color theme="1"/>
      <name val="Arial"/>
      <family val="2"/>
    </font>
    <font>
      <b/>
      <sz val="14"/>
      <color theme="1"/>
      <name val="Arial"/>
      <family val="2"/>
    </font>
    <font>
      <b/>
      <sz val="12"/>
      <name val="Arial"/>
      <family val="2"/>
    </font>
    <font>
      <sz val="11"/>
      <color rgb="FFFFFF00"/>
      <name val="Calibri"/>
      <family val="2"/>
      <scheme val="minor"/>
    </font>
    <font>
      <sz val="11"/>
      <color rgb="FF92D050"/>
      <name val="Calibri"/>
      <family val="2"/>
      <scheme val="minor"/>
    </font>
  </fonts>
  <fills count="39">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3"/>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6"/>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0060B8"/>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0.24994659260841701"/>
        <bgColor indexed="64"/>
      </patternFill>
    </fill>
    <fill>
      <patternFill patternType="solid">
        <fgColor theme="8"/>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hair">
        <color auto="1"/>
      </top>
      <bottom style="hair">
        <color auto="1"/>
      </bottom>
      <diagonal/>
    </border>
    <border>
      <left/>
      <right/>
      <top style="medium">
        <color indexed="64"/>
      </top>
      <bottom style="hair">
        <color auto="1"/>
      </bottom>
      <diagonal/>
    </border>
    <border>
      <left/>
      <right/>
      <top style="hair">
        <color auto="1"/>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hair">
        <color auto="1"/>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auto="1"/>
      </bottom>
      <diagonal/>
    </border>
    <border>
      <left/>
      <right style="medium">
        <color indexed="64"/>
      </right>
      <top/>
      <bottom style="hair">
        <color auto="1"/>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top style="hair">
        <color auto="1"/>
      </top>
      <bottom/>
      <diagonal/>
    </border>
    <border>
      <left/>
      <right style="medium">
        <color indexed="64"/>
      </right>
      <top style="hair">
        <color auto="1"/>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hair">
        <color auto="1"/>
      </top>
      <bottom style="thin">
        <color indexed="64"/>
      </bottom>
      <diagonal/>
    </border>
    <border>
      <left style="medium">
        <color indexed="64"/>
      </left>
      <right/>
      <top style="hair">
        <color auto="1"/>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854">
    <xf numFmtId="0" fontId="0" fillId="0" borderId="0" xfId="0"/>
    <xf numFmtId="0" fontId="0" fillId="0" borderId="0" xfId="0"/>
    <xf numFmtId="0" fontId="1" fillId="0" borderId="0" xfId="0" applyFont="1"/>
    <xf numFmtId="0" fontId="0" fillId="0" borderId="0" xfId="0" applyAlignment="1"/>
    <xf numFmtId="0" fontId="5" fillId="6"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164" fontId="0" fillId="4" borderId="0" xfId="0" applyNumberFormat="1" applyFill="1"/>
    <xf numFmtId="164" fontId="0" fillId="7" borderId="0" xfId="0" applyNumberFormat="1" applyFill="1"/>
    <xf numFmtId="164" fontId="0" fillId="2" borderId="0" xfId="0" applyNumberFormat="1" applyFill="1"/>
    <xf numFmtId="164" fontId="0" fillId="3" borderId="0" xfId="0" applyNumberFormat="1" applyFill="1"/>
    <xf numFmtId="164" fontId="0" fillId="8" borderId="0" xfId="0" applyNumberFormat="1" applyFill="1"/>
    <xf numFmtId="164" fontId="0" fillId="9" borderId="0" xfId="0" applyNumberFormat="1" applyFill="1"/>
    <xf numFmtId="164" fontId="0" fillId="10" borderId="0" xfId="0" applyNumberFormat="1" applyFill="1"/>
    <xf numFmtId="0" fontId="0" fillId="0" borderId="0" xfId="0" applyAlignment="1">
      <alignment wrapText="1"/>
    </xf>
    <xf numFmtId="0" fontId="0" fillId="0" borderId="0" xfId="0"/>
    <xf numFmtId="0" fontId="0" fillId="5" borderId="5" xfId="0" applyFill="1" applyBorder="1" applyAlignment="1"/>
    <xf numFmtId="0" fontId="6" fillId="0" borderId="4" xfId="0" applyFont="1" applyFill="1" applyBorder="1" applyAlignment="1">
      <alignment horizontal="center" vertical="center" wrapText="1"/>
    </xf>
    <xf numFmtId="0" fontId="0" fillId="0" borderId="0" xfId="0"/>
    <xf numFmtId="0" fontId="1" fillId="0" borderId="0" xfId="0" applyFont="1"/>
    <xf numFmtId="0" fontId="0" fillId="0" borderId="12" xfId="0" applyBorder="1" applyAlignment="1">
      <alignment wrapText="1"/>
    </xf>
    <xf numFmtId="0" fontId="0" fillId="0" borderId="13" xfId="0" applyBorder="1" applyAlignment="1">
      <alignment wrapText="1"/>
    </xf>
    <xf numFmtId="0" fontId="0" fillId="0" borderId="13" xfId="0" applyBorder="1" applyAlignment="1">
      <alignment horizontal="center" wrapText="1"/>
    </xf>
    <xf numFmtId="0" fontId="0" fillId="0" borderId="14" xfId="0" applyBorder="1" applyAlignment="1">
      <alignment wrapText="1"/>
    </xf>
    <xf numFmtId="0" fontId="0" fillId="0" borderId="15" xfId="0" applyBorder="1" applyAlignment="1">
      <alignment horizontal="center" wrapText="1"/>
    </xf>
    <xf numFmtId="0" fontId="0" fillId="18" borderId="12" xfId="0" applyFill="1" applyBorder="1" applyAlignment="1">
      <alignment wrapText="1"/>
    </xf>
    <xf numFmtId="0" fontId="0" fillId="18" borderId="13" xfId="0" applyFill="1" applyBorder="1" applyAlignment="1">
      <alignment horizontal="center" wrapText="1"/>
    </xf>
    <xf numFmtId="0" fontId="0" fillId="18" borderId="14" xfId="0" applyFill="1" applyBorder="1" applyAlignment="1">
      <alignment wrapText="1"/>
    </xf>
    <xf numFmtId="0" fontId="0" fillId="18" borderId="15" xfId="0" applyFill="1" applyBorder="1" applyAlignment="1">
      <alignment horizontal="center" wrapText="1"/>
    </xf>
    <xf numFmtId="0" fontId="5" fillId="0" borderId="12" xfId="0" applyFont="1" applyBorder="1" applyAlignment="1">
      <alignment wrapText="1"/>
    </xf>
    <xf numFmtId="0" fontId="5" fillId="0" borderId="14" xfId="0" applyFont="1" applyBorder="1" applyAlignment="1">
      <alignment wrapText="1"/>
    </xf>
    <xf numFmtId="0" fontId="5" fillId="2" borderId="6" xfId="1" applyFont="1" applyFill="1" applyBorder="1" applyAlignment="1">
      <alignment horizontal="left" vertical="center" wrapText="1"/>
    </xf>
    <xf numFmtId="0" fontId="5" fillId="11" borderId="6" xfId="1" applyFont="1" applyFill="1" applyBorder="1" applyAlignment="1">
      <alignment horizontal="left" vertical="center" wrapText="1"/>
    </xf>
    <xf numFmtId="0" fontId="5" fillId="11" borderId="8" xfId="1" applyFont="1" applyFill="1" applyBorder="1" applyAlignment="1">
      <alignment horizontal="left" vertical="center" wrapText="1"/>
    </xf>
    <xf numFmtId="0" fontId="0" fillId="19" borderId="7" xfId="0" applyFill="1" applyBorder="1" applyAlignment="1">
      <alignment horizontal="left" vertical="center" wrapText="1"/>
    </xf>
    <xf numFmtId="0" fontId="0" fillId="19" borderId="6" xfId="0" applyFill="1" applyBorder="1" applyAlignment="1">
      <alignment horizontal="left" vertical="center" wrapText="1"/>
    </xf>
    <xf numFmtId="0" fontId="0" fillId="19" borderId="8" xfId="0" applyFill="1" applyBorder="1" applyAlignment="1">
      <alignment horizontal="left" vertical="center" wrapText="1"/>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0" fontId="0" fillId="3" borderId="8" xfId="0" applyFill="1" applyBorder="1" applyAlignment="1">
      <alignment horizontal="left" vertical="center" wrapText="1"/>
    </xf>
    <xf numFmtId="0" fontId="0" fillId="20" borderId="7" xfId="0" applyFill="1" applyBorder="1" applyAlignment="1">
      <alignment horizontal="left" vertical="center" wrapText="1"/>
    </xf>
    <xf numFmtId="0" fontId="0" fillId="20" borderId="6" xfId="0" applyFill="1" applyBorder="1" applyAlignment="1">
      <alignment horizontal="left" vertical="center" wrapText="1"/>
    </xf>
    <xf numFmtId="0" fontId="0" fillId="20" borderId="8" xfId="0" applyFill="1" applyBorder="1" applyAlignment="1">
      <alignment horizontal="left" vertical="center" wrapText="1"/>
    </xf>
    <xf numFmtId="0" fontId="0" fillId="8" borderId="7" xfId="0" applyFill="1" applyBorder="1" applyAlignment="1">
      <alignment horizontal="left" vertical="center" wrapText="1"/>
    </xf>
    <xf numFmtId="0" fontId="0" fillId="8" borderId="6" xfId="0" applyFill="1" applyBorder="1" applyAlignment="1">
      <alignment horizontal="left" vertical="center" wrapText="1"/>
    </xf>
    <xf numFmtId="0" fontId="5" fillId="11" borderId="18" xfId="1" applyFont="1" applyFill="1" applyBorder="1" applyAlignment="1">
      <alignment horizontal="left" vertical="center" wrapText="1"/>
    </xf>
    <xf numFmtId="0" fontId="2" fillId="0" borderId="4" xfId="0" applyFont="1" applyFill="1" applyBorder="1" applyAlignment="1">
      <alignment vertical="center" wrapText="1"/>
    </xf>
    <xf numFmtId="165" fontId="5" fillId="0" borderId="4" xfId="0" applyNumberFormat="1" applyFont="1" applyFill="1" applyBorder="1" applyAlignment="1">
      <alignment horizontal="center" vertical="center" wrapText="1"/>
    </xf>
    <xf numFmtId="0" fontId="5" fillId="2" borderId="18" xfId="1" applyFont="1" applyFill="1" applyBorder="1" applyAlignment="1">
      <alignment horizontal="left" vertical="center" wrapText="1"/>
    </xf>
    <xf numFmtId="0" fontId="8" fillId="12" borderId="33" xfId="0" applyFont="1" applyFill="1" applyBorder="1" applyAlignment="1">
      <alignment horizontal="left" vertical="center" wrapText="1"/>
    </xf>
    <xf numFmtId="0" fontId="8" fillId="12" borderId="17" xfId="0" applyFont="1" applyFill="1" applyBorder="1" applyAlignment="1">
      <alignment horizontal="left" vertical="center" indent="1"/>
    </xf>
    <xf numFmtId="0" fontId="2" fillId="0" borderId="34" xfId="0" applyFont="1" applyFill="1" applyBorder="1" applyAlignment="1">
      <alignment vertical="center" wrapText="1"/>
    </xf>
    <xf numFmtId="165" fontId="5" fillId="0" borderId="34" xfId="0" applyNumberFormat="1" applyFont="1" applyFill="1" applyBorder="1" applyAlignment="1">
      <alignment horizontal="center" vertical="center" wrapText="1"/>
    </xf>
    <xf numFmtId="0" fontId="6" fillId="0" borderId="34" xfId="0" applyFont="1" applyFill="1" applyBorder="1" applyAlignment="1">
      <alignment horizontal="center" vertical="center" wrapText="1"/>
    </xf>
    <xf numFmtId="0" fontId="0" fillId="5" borderId="29" xfId="0" applyFill="1" applyBorder="1" applyAlignment="1"/>
    <xf numFmtId="0" fontId="2" fillId="0" borderId="37" xfId="0" applyFont="1" applyFill="1" applyBorder="1" applyAlignment="1">
      <alignment vertical="center" wrapText="1"/>
    </xf>
    <xf numFmtId="165" fontId="5" fillId="0" borderId="37" xfId="0" applyNumberFormat="1" applyFont="1" applyFill="1" applyBorder="1" applyAlignment="1">
      <alignment horizontal="center" vertical="center" wrapText="1"/>
    </xf>
    <xf numFmtId="0" fontId="6" fillId="0" borderId="37" xfId="0" applyFont="1" applyFill="1" applyBorder="1" applyAlignment="1">
      <alignment horizontal="center" vertical="center" wrapText="1"/>
    </xf>
    <xf numFmtId="0" fontId="0" fillId="5" borderId="38" xfId="0" applyFill="1" applyBorder="1" applyAlignment="1"/>
    <xf numFmtId="0" fontId="0" fillId="0" borderId="18" xfId="0" applyFont="1" applyFill="1" applyBorder="1" applyAlignment="1" applyProtection="1">
      <alignment horizontal="left" vertical="center" wrapText="1" indent="1"/>
      <protection locked="0"/>
    </xf>
    <xf numFmtId="0" fontId="0" fillId="0" borderId="6" xfId="0" applyFont="1" applyFill="1" applyBorder="1" applyAlignment="1" applyProtection="1">
      <alignment horizontal="left" vertical="center" wrapText="1" indent="1"/>
      <protection locked="0"/>
    </xf>
    <xf numFmtId="0" fontId="0" fillId="0" borderId="8" xfId="0" applyFont="1" applyFill="1" applyBorder="1" applyAlignment="1" applyProtection="1">
      <alignment horizontal="left" vertical="center" wrapText="1" indent="1"/>
      <protection locked="0"/>
    </xf>
    <xf numFmtId="0" fontId="0" fillId="0" borderId="7" xfId="0" applyBorder="1" applyAlignment="1" applyProtection="1">
      <alignment horizontal="left" vertical="center" wrapText="1" indent="1"/>
      <protection locked="0"/>
    </xf>
    <xf numFmtId="0" fontId="0" fillId="0" borderId="6" xfId="0" applyBorder="1" applyAlignment="1" applyProtection="1">
      <alignment horizontal="left" vertical="center" wrapText="1" indent="1"/>
      <protection locked="0"/>
    </xf>
    <xf numFmtId="0" fontId="0" fillId="0" borderId="8" xfId="0" applyBorder="1" applyAlignment="1" applyProtection="1">
      <alignment horizontal="left" vertical="center" wrapText="1" indent="1"/>
      <protection locked="0"/>
    </xf>
    <xf numFmtId="0" fontId="0" fillId="0" borderId="28"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0" fontId="1" fillId="19" borderId="0" xfId="0" applyFont="1" applyFill="1"/>
    <xf numFmtId="0" fontId="0" fillId="0" borderId="0" xfId="0" applyBorder="1" applyAlignment="1">
      <alignment vertical="top"/>
    </xf>
    <xf numFmtId="0" fontId="0" fillId="0" borderId="0" xfId="0" applyBorder="1" applyAlignment="1"/>
    <xf numFmtId="0" fontId="0" fillId="0" borderId="2" xfId="0" applyBorder="1"/>
    <xf numFmtId="0" fontId="0" fillId="0" borderId="2" xfId="0" applyBorder="1" applyAlignment="1">
      <alignment vertical="center"/>
    </xf>
    <xf numFmtId="165" fontId="5" fillId="0" borderId="40" xfId="0" applyNumberFormat="1" applyFont="1" applyFill="1" applyBorder="1" applyAlignment="1">
      <alignment horizontal="center" vertical="center" wrapText="1"/>
    </xf>
    <xf numFmtId="0" fontId="2" fillId="0" borderId="40" xfId="0" applyFont="1" applyFill="1" applyBorder="1" applyAlignment="1">
      <alignment vertical="center" wrapText="1"/>
    </xf>
    <xf numFmtId="0" fontId="6" fillId="0" borderId="40" xfId="0" applyFont="1" applyFill="1" applyBorder="1" applyAlignment="1">
      <alignment horizontal="center" vertical="center" wrapText="1"/>
    </xf>
    <xf numFmtId="0" fontId="0" fillId="0" borderId="42" xfId="0" applyBorder="1"/>
    <xf numFmtId="0" fontId="1" fillId="0" borderId="31" xfId="0" applyFont="1" applyBorder="1" applyAlignment="1">
      <alignment vertical="center"/>
    </xf>
    <xf numFmtId="0" fontId="1" fillId="0" borderId="43" xfId="0" applyFont="1" applyBorder="1" applyAlignment="1">
      <alignment vertical="center"/>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0" fillId="0" borderId="34" xfId="0" applyFill="1" applyBorder="1" applyAlignment="1" applyProtection="1">
      <alignment vertical="top" wrapText="1"/>
      <protection locked="0"/>
    </xf>
    <xf numFmtId="0" fontId="0" fillId="0" borderId="35" xfId="0" applyFill="1" applyBorder="1" applyAlignment="1" applyProtection="1">
      <alignment vertical="top" wrapText="1"/>
      <protection locked="0"/>
    </xf>
    <xf numFmtId="0" fontId="0" fillId="0" borderId="4" xfId="0" applyFill="1" applyBorder="1" applyAlignment="1" applyProtection="1">
      <alignment vertical="top" wrapText="1"/>
      <protection locked="0"/>
    </xf>
    <xf numFmtId="0" fontId="0" fillId="0" borderId="36" xfId="0" applyFill="1" applyBorder="1" applyAlignment="1" applyProtection="1">
      <alignment vertical="top" wrapText="1"/>
      <protection locked="0"/>
    </xf>
    <xf numFmtId="0" fontId="0" fillId="0" borderId="37" xfId="0" applyFill="1" applyBorder="1" applyAlignment="1" applyProtection="1">
      <alignment vertical="top" wrapText="1"/>
      <protection locked="0"/>
    </xf>
    <xf numFmtId="0" fontId="0" fillId="0" borderId="40" xfId="0" applyFill="1" applyBorder="1" applyAlignment="1" applyProtection="1">
      <alignment vertical="top" wrapText="1"/>
      <protection locked="0"/>
    </xf>
    <xf numFmtId="0" fontId="0" fillId="0" borderId="41" xfId="0" applyFill="1" applyBorder="1" applyAlignment="1" applyProtection="1">
      <alignment vertical="top" wrapText="1"/>
      <protection locked="0"/>
    </xf>
    <xf numFmtId="0" fontId="0" fillId="0" borderId="39" xfId="0" applyFill="1" applyBorder="1" applyAlignment="1" applyProtection="1">
      <alignment vertical="top" wrapText="1"/>
      <protection locked="0"/>
    </xf>
    <xf numFmtId="0" fontId="0" fillId="0" borderId="13" xfId="0" applyFill="1" applyBorder="1" applyAlignment="1">
      <alignment horizontal="center" wrapText="1"/>
    </xf>
    <xf numFmtId="0" fontId="18" fillId="0" borderId="0" xfId="0" applyFont="1"/>
    <xf numFmtId="0" fontId="18" fillId="0" borderId="0" xfId="0" applyFont="1" applyAlignment="1"/>
    <xf numFmtId="0" fontId="0" fillId="0" borderId="6" xfId="0" applyFill="1" applyBorder="1" applyAlignment="1" applyProtection="1">
      <alignment horizontal="left" vertical="center" wrapText="1" indent="1"/>
      <protection locked="0"/>
    </xf>
    <xf numFmtId="0" fontId="2" fillId="0" borderId="47" xfId="0" applyFont="1" applyFill="1" applyBorder="1" applyAlignment="1">
      <alignment vertical="center" wrapText="1"/>
    </xf>
    <xf numFmtId="165" fontId="5" fillId="0" borderId="47" xfId="0" applyNumberFormat="1" applyFont="1" applyFill="1" applyBorder="1" applyAlignment="1">
      <alignment horizontal="center" vertical="center" wrapText="1"/>
    </xf>
    <xf numFmtId="0" fontId="6" fillId="0" borderId="47" xfId="0" applyFont="1" applyFill="1" applyBorder="1" applyAlignment="1">
      <alignment horizontal="center" vertical="center" wrapText="1"/>
    </xf>
    <xf numFmtId="0" fontId="0" fillId="0" borderId="47" xfId="0" applyFill="1" applyBorder="1" applyAlignment="1" applyProtection="1">
      <alignment vertical="top" wrapText="1"/>
      <protection locked="0"/>
    </xf>
    <xf numFmtId="0" fontId="0" fillId="0" borderId="49" xfId="0" applyFill="1" applyBorder="1" applyAlignment="1" applyProtection="1">
      <alignment vertical="top" wrapText="1"/>
      <protection locked="0"/>
    </xf>
    <xf numFmtId="0" fontId="2" fillId="0" borderId="38" xfId="0" applyFont="1" applyFill="1" applyBorder="1" applyAlignment="1">
      <alignment vertical="center" wrapText="1"/>
    </xf>
    <xf numFmtId="0" fontId="0" fillId="0" borderId="38" xfId="0" applyFill="1" applyBorder="1" applyAlignment="1" applyProtection="1">
      <alignment vertical="top" wrapText="1"/>
      <protection locked="0"/>
    </xf>
    <xf numFmtId="0" fontId="0" fillId="0" borderId="50" xfId="0" applyFill="1" applyBorder="1" applyAlignment="1" applyProtection="1">
      <alignment vertical="top" wrapText="1"/>
      <protection locked="0"/>
    </xf>
    <xf numFmtId="0" fontId="5" fillId="2" borderId="51" xfId="1" applyFont="1" applyFill="1" applyBorder="1" applyAlignment="1">
      <alignment horizontal="left" vertical="center" wrapText="1"/>
    </xf>
    <xf numFmtId="0" fontId="5" fillId="2" borderId="52" xfId="1" applyFont="1" applyFill="1" applyBorder="1" applyAlignment="1">
      <alignment horizontal="left" vertical="center" wrapText="1"/>
    </xf>
    <xf numFmtId="0" fontId="5" fillId="2" borderId="53"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11" borderId="53" xfId="1" applyFont="1" applyFill="1" applyBorder="1" applyAlignment="1">
      <alignment horizontal="left" vertical="center" wrapText="1"/>
    </xf>
    <xf numFmtId="0" fontId="5" fillId="11" borderId="3" xfId="1" applyFont="1" applyFill="1" applyBorder="1" applyAlignment="1">
      <alignment horizontal="left" vertical="center" wrapText="1"/>
    </xf>
    <xf numFmtId="0" fontId="0" fillId="19" borderId="53" xfId="0" applyFill="1" applyBorder="1" applyAlignment="1">
      <alignment horizontal="left" vertical="center" wrapText="1"/>
    </xf>
    <xf numFmtId="0" fontId="0" fillId="19" borderId="3" xfId="0" applyFill="1" applyBorder="1" applyAlignment="1">
      <alignment horizontal="left" vertical="center" wrapText="1"/>
    </xf>
    <xf numFmtId="0" fontId="0" fillId="3" borderId="53" xfId="0" applyFill="1" applyBorder="1" applyAlignment="1">
      <alignment horizontal="left" vertical="center" wrapText="1"/>
    </xf>
    <xf numFmtId="0" fontId="0" fillId="3" borderId="3" xfId="0" applyFill="1" applyBorder="1" applyAlignment="1">
      <alignment horizontal="left" vertical="center" wrapText="1"/>
    </xf>
    <xf numFmtId="0" fontId="0" fillId="20" borderId="53" xfId="0" applyFill="1" applyBorder="1" applyAlignment="1">
      <alignment horizontal="left" vertical="center" wrapText="1"/>
    </xf>
    <xf numFmtId="0" fontId="0" fillId="20" borderId="3" xfId="0" applyFill="1" applyBorder="1" applyAlignment="1">
      <alignment horizontal="left" vertical="center" wrapText="1"/>
    </xf>
    <xf numFmtId="0" fontId="0" fillId="8" borderId="53" xfId="0" applyFill="1" applyBorder="1" applyAlignment="1">
      <alignment horizontal="left" vertical="center" wrapText="1"/>
    </xf>
    <xf numFmtId="0" fontId="0" fillId="8" borderId="3" xfId="0" applyFill="1" applyBorder="1" applyAlignment="1">
      <alignment horizontal="left" vertical="center" wrapText="1"/>
    </xf>
    <xf numFmtId="0" fontId="0" fillId="8" borderId="54" xfId="0" applyFill="1" applyBorder="1" applyAlignment="1">
      <alignment horizontal="left" vertical="center" wrapText="1"/>
    </xf>
    <xf numFmtId="0" fontId="5" fillId="2" borderId="54" xfId="1" applyFont="1" applyFill="1" applyBorder="1" applyAlignment="1">
      <alignment horizontal="left" vertical="center" wrapText="1"/>
    </xf>
    <xf numFmtId="0" fontId="5" fillId="11" borderId="54" xfId="1" applyFont="1" applyFill="1" applyBorder="1" applyAlignment="1">
      <alignment horizontal="left" vertical="center" wrapText="1"/>
    </xf>
    <xf numFmtId="0" fontId="5" fillId="11" borderId="55" xfId="1" applyFont="1" applyFill="1" applyBorder="1" applyAlignment="1">
      <alignment horizontal="left" vertical="center" wrapText="1"/>
    </xf>
    <xf numFmtId="0" fontId="0" fillId="19" borderId="51" xfId="0" applyFill="1" applyBorder="1" applyAlignment="1">
      <alignment horizontal="left" vertical="center" wrapText="1"/>
    </xf>
    <xf numFmtId="0" fontId="0" fillId="19" borderId="52" xfId="0" applyFill="1" applyBorder="1" applyAlignment="1">
      <alignment horizontal="left" vertical="center" wrapText="1"/>
    </xf>
    <xf numFmtId="0" fontId="0" fillId="19" borderId="54" xfId="0" applyFill="1" applyBorder="1" applyAlignment="1">
      <alignment horizontal="left" vertical="center" wrapText="1"/>
    </xf>
    <xf numFmtId="0" fontId="0" fillId="19" borderId="55" xfId="0" applyFill="1" applyBorder="1" applyAlignment="1">
      <alignment horizontal="left" vertical="center" wrapText="1"/>
    </xf>
    <xf numFmtId="0" fontId="0" fillId="3" borderId="51" xfId="0" applyFill="1" applyBorder="1" applyAlignment="1">
      <alignment horizontal="left" vertical="center" wrapText="1"/>
    </xf>
    <xf numFmtId="0" fontId="0" fillId="3" borderId="52" xfId="0" applyFill="1" applyBorder="1" applyAlignment="1">
      <alignment horizontal="left" vertical="center" wrapText="1"/>
    </xf>
    <xf numFmtId="0" fontId="0" fillId="3" borderId="54" xfId="0" applyFill="1" applyBorder="1" applyAlignment="1">
      <alignment horizontal="left" vertical="center" wrapText="1"/>
    </xf>
    <xf numFmtId="0" fontId="0" fillId="3" borderId="55" xfId="0" applyFill="1" applyBorder="1" applyAlignment="1">
      <alignment horizontal="left" vertical="center" wrapText="1"/>
    </xf>
    <xf numFmtId="0" fontId="0" fillId="20" borderId="51" xfId="0" applyFill="1" applyBorder="1" applyAlignment="1">
      <alignment horizontal="left" vertical="center" wrapText="1"/>
    </xf>
    <xf numFmtId="0" fontId="0" fillId="20" borderId="52" xfId="0" applyFill="1" applyBorder="1" applyAlignment="1">
      <alignment horizontal="left" vertical="center" wrapText="1"/>
    </xf>
    <xf numFmtId="0" fontId="0" fillId="20" borderId="54" xfId="0" applyFill="1" applyBorder="1" applyAlignment="1">
      <alignment horizontal="left" vertical="center" wrapText="1"/>
    </xf>
    <xf numFmtId="0" fontId="0" fillId="20" borderId="55" xfId="0" applyFill="1" applyBorder="1" applyAlignment="1">
      <alignment horizontal="left" vertical="center" wrapText="1"/>
    </xf>
    <xf numFmtId="0" fontId="0" fillId="8" borderId="51" xfId="0" applyFill="1" applyBorder="1" applyAlignment="1">
      <alignment horizontal="left" vertical="center" wrapText="1"/>
    </xf>
    <xf numFmtId="0" fontId="0" fillId="8" borderId="52" xfId="0" applyFill="1" applyBorder="1" applyAlignment="1">
      <alignment horizontal="left" vertical="center" wrapText="1"/>
    </xf>
    <xf numFmtId="0" fontId="1" fillId="0" borderId="0" xfId="0" applyFont="1" applyAlignment="1">
      <alignment horizontal="right" indent="1"/>
    </xf>
    <xf numFmtId="0" fontId="1" fillId="0" borderId="0" xfId="0" applyFont="1" applyBorder="1" applyAlignment="1">
      <alignment horizontal="right" vertical="top" indent="1"/>
    </xf>
    <xf numFmtId="0" fontId="0" fillId="0" borderId="4" xfId="0" applyBorder="1" applyAlignment="1">
      <alignment vertical="top"/>
    </xf>
    <xf numFmtId="0" fontId="1" fillId="0" borderId="0" xfId="0" applyFont="1" applyAlignment="1">
      <alignment horizontal="left" indent="5"/>
    </xf>
    <xf numFmtId="0" fontId="20" fillId="0" borderId="0" xfId="0" applyFont="1" applyBorder="1" applyAlignment="1">
      <alignment horizontal="left" vertical="top" indent="5"/>
    </xf>
    <xf numFmtId="0" fontId="0" fillId="0" borderId="0" xfId="0" applyBorder="1" applyAlignment="1" applyProtection="1">
      <alignment horizontal="right"/>
    </xf>
    <xf numFmtId="14" fontId="0" fillId="0" borderId="0" xfId="0" applyNumberFormat="1" applyBorder="1" applyAlignment="1" applyProtection="1">
      <alignment horizontal="center"/>
    </xf>
    <xf numFmtId="0" fontId="0" fillId="0" borderId="0" xfId="0" applyBorder="1" applyAlignment="1" applyProtection="1">
      <alignment horizontal="center"/>
    </xf>
    <xf numFmtId="0" fontId="0" fillId="0" borderId="0" xfId="0" applyProtection="1"/>
    <xf numFmtId="0" fontId="0" fillId="0" borderId="0" xfId="0" applyAlignment="1" applyProtection="1">
      <alignment horizontal="right"/>
    </xf>
    <xf numFmtId="0" fontId="0" fillId="0" borderId="0" xfId="0" applyFont="1"/>
    <xf numFmtId="0" fontId="9" fillId="0" borderId="0" xfId="0" applyFont="1"/>
    <xf numFmtId="0" fontId="9" fillId="0" borderId="0" xfId="0" applyFont="1" applyBorder="1" applyAlignment="1">
      <alignment horizontal="right"/>
    </xf>
    <xf numFmtId="0" fontId="9" fillId="0" borderId="0" xfId="0" applyFont="1" applyAlignment="1">
      <alignment horizontal="right"/>
    </xf>
    <xf numFmtId="14" fontId="9" fillId="0" borderId="0" xfId="0" applyNumberFormat="1" applyFont="1" applyBorder="1" applyAlignment="1" applyProtection="1">
      <alignment horizontal="center"/>
      <protection locked="0"/>
    </xf>
    <xf numFmtId="0" fontId="9" fillId="0" borderId="0" xfId="0" applyFont="1" applyBorder="1" applyAlignment="1" applyProtection="1">
      <alignment horizontal="center"/>
      <protection locked="0"/>
    </xf>
    <xf numFmtId="0" fontId="1" fillId="0" borderId="0" xfId="0" applyFont="1" applyAlignment="1">
      <alignment horizontal="right"/>
    </xf>
    <xf numFmtId="0" fontId="1" fillId="0" borderId="0" xfId="0" applyFont="1" applyAlignment="1"/>
    <xf numFmtId="0" fontId="23" fillId="0" borderId="0" xfId="0" applyFont="1" applyAlignment="1">
      <alignment horizontal="left" vertical="center"/>
    </xf>
    <xf numFmtId="0" fontId="21" fillId="0" borderId="0" xfId="0" applyFont="1"/>
    <xf numFmtId="0" fontId="0" fillId="0" borderId="0" xfId="0" applyFont="1"/>
    <xf numFmtId="0" fontId="0" fillId="0" borderId="0" xfId="0"/>
    <xf numFmtId="0" fontId="1" fillId="0" borderId="0" xfId="0" applyFont="1"/>
    <xf numFmtId="0" fontId="5" fillId="0" borderId="0" xfId="0" applyFont="1" applyAlignment="1">
      <alignment vertical="center"/>
    </xf>
    <xf numFmtId="0" fontId="5" fillId="0" borderId="0" xfId="0" applyFont="1" applyBorder="1" applyAlignment="1">
      <alignment horizontal="right" vertical="center"/>
    </xf>
    <xf numFmtId="0" fontId="5" fillId="0" borderId="0" xfId="0" applyFont="1" applyAlignment="1">
      <alignment horizontal="right" vertical="center"/>
    </xf>
    <xf numFmtId="0" fontId="0" fillId="5" borderId="0" xfId="0" applyFont="1" applyFill="1" applyProtection="1">
      <protection locked="0"/>
    </xf>
    <xf numFmtId="0" fontId="24" fillId="0" borderId="0" xfId="0" applyFont="1"/>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 fillId="23" borderId="4" xfId="0" applyFont="1" applyFill="1" applyBorder="1" applyAlignment="1" applyProtection="1">
      <alignment vertical="center" wrapText="1"/>
      <protection locked="0"/>
    </xf>
    <xf numFmtId="0" fontId="0" fillId="0" borderId="59" xfId="0" applyBorder="1" applyAlignment="1">
      <alignment vertical="top"/>
    </xf>
    <xf numFmtId="0" fontId="0" fillId="0" borderId="58" xfId="0" applyBorder="1" applyAlignment="1">
      <alignment vertical="top"/>
    </xf>
    <xf numFmtId="0" fontId="0" fillId="0" borderId="58" xfId="0" applyBorder="1"/>
    <xf numFmtId="0" fontId="0" fillId="0" borderId="60" xfId="0" applyBorder="1"/>
    <xf numFmtId="0" fontId="0" fillId="0" borderId="56" xfId="0" applyBorder="1"/>
    <xf numFmtId="0" fontId="0" fillId="0" borderId="0" xfId="0" applyBorder="1"/>
    <xf numFmtId="0" fontId="0" fillId="0" borderId="61" xfId="0" applyBorder="1"/>
    <xf numFmtId="0" fontId="0" fillId="0" borderId="56" xfId="0" applyBorder="1" applyAlignment="1">
      <alignment vertical="top"/>
    </xf>
    <xf numFmtId="0" fontId="0" fillId="0" borderId="0" xfId="0" applyAlignment="1">
      <alignment horizontal="left"/>
    </xf>
    <xf numFmtId="0" fontId="3" fillId="0" borderId="0" xfId="1" applyBorder="1" applyAlignment="1"/>
    <xf numFmtId="0" fontId="28" fillId="0" borderId="0" xfId="0" applyFont="1" applyBorder="1" applyAlignment="1"/>
    <xf numFmtId="0" fontId="29" fillId="0" borderId="0" xfId="1" applyFont="1" applyBorder="1" applyAlignment="1"/>
    <xf numFmtId="0" fontId="1" fillId="18" borderId="4" xfId="0" applyFont="1" applyFill="1" applyBorder="1" applyAlignment="1">
      <alignment vertical="top" wrapText="1"/>
    </xf>
    <xf numFmtId="0" fontId="0" fillId="0" borderId="0" xfId="0" applyBorder="1" applyAlignment="1">
      <alignment horizontal="left" wrapText="1"/>
    </xf>
    <xf numFmtId="0" fontId="0" fillId="26" borderId="0" xfId="0" applyFill="1" applyAlignment="1"/>
    <xf numFmtId="0" fontId="0" fillId="18" borderId="0" xfId="0" applyFill="1" applyAlignment="1"/>
    <xf numFmtId="0" fontId="0" fillId="0" borderId="0" xfId="0" applyAlignment="1">
      <alignment vertical="top" wrapText="1"/>
    </xf>
    <xf numFmtId="0" fontId="0" fillId="8" borderId="63" xfId="0" applyFill="1" applyBorder="1" applyAlignment="1">
      <alignment horizontal="left" vertical="center" wrapText="1"/>
    </xf>
    <xf numFmtId="0" fontId="0" fillId="0" borderId="63" xfId="0" applyFill="1" applyBorder="1" applyAlignment="1" applyProtection="1">
      <alignment horizontal="left" vertical="center" wrapText="1" indent="1"/>
      <protection locked="0"/>
    </xf>
    <xf numFmtId="0" fontId="0" fillId="0" borderId="64" xfId="0" applyBorder="1" applyAlignment="1" applyProtection="1">
      <alignment horizontal="left" vertical="center" wrapText="1"/>
      <protection locked="0"/>
    </xf>
    <xf numFmtId="0" fontId="1" fillId="0" borderId="56" xfId="0" applyFont="1" applyBorder="1" applyAlignment="1">
      <alignment vertical="top"/>
    </xf>
    <xf numFmtId="0" fontId="0" fillId="0" borderId="65" xfId="0" applyFill="1" applyBorder="1" applyAlignment="1" applyProtection="1">
      <alignment horizontal="left" vertical="center" wrapText="1" indent="1"/>
      <protection locked="0"/>
    </xf>
    <xf numFmtId="0" fontId="0" fillId="0" borderId="66" xfId="0" applyBorder="1" applyAlignment="1" applyProtection="1">
      <alignment horizontal="left" vertical="center" wrapText="1"/>
      <protection locked="0"/>
    </xf>
    <xf numFmtId="0" fontId="0" fillId="0" borderId="63" xfId="0" applyFont="1" applyFill="1" applyBorder="1" applyAlignment="1" applyProtection="1">
      <alignment horizontal="left" vertical="center" wrapText="1" indent="1"/>
      <protection locked="0"/>
    </xf>
    <xf numFmtId="0" fontId="0" fillId="0" borderId="64" xfId="0" applyFont="1" applyFill="1" applyBorder="1" applyAlignment="1" applyProtection="1">
      <alignment horizontal="left" vertical="center" wrapText="1"/>
      <protection locked="0"/>
    </xf>
    <xf numFmtId="0" fontId="0" fillId="0" borderId="63" xfId="0" applyBorder="1" applyAlignment="1" applyProtection="1">
      <alignment horizontal="left" vertical="center" wrapText="1" indent="1"/>
      <protection locked="0"/>
    </xf>
    <xf numFmtId="0" fontId="0" fillId="0" borderId="0" xfId="0" applyBorder="1" applyAlignment="1">
      <alignment wrapText="1"/>
    </xf>
    <xf numFmtId="0" fontId="0" fillId="0" borderId="0" xfId="0" applyBorder="1" applyAlignment="1">
      <alignment horizontal="center" wrapText="1"/>
    </xf>
    <xf numFmtId="0" fontId="0" fillId="0" borderId="62" xfId="0" applyBorder="1" applyAlignment="1">
      <alignment horizontal="center" wrapText="1"/>
    </xf>
    <xf numFmtId="0" fontId="0" fillId="0" borderId="0" xfId="0" applyBorder="1" applyAlignment="1">
      <alignment horizontal="left" wrapText="1"/>
    </xf>
    <xf numFmtId="0" fontId="0" fillId="0" borderId="69" xfId="0" applyBorder="1" applyAlignment="1">
      <alignment wrapText="1"/>
    </xf>
    <xf numFmtId="0" fontId="0" fillId="0" borderId="0" xfId="0" applyBorder="1" applyAlignment="1">
      <alignment horizontal="left" wrapText="1"/>
    </xf>
    <xf numFmtId="0" fontId="0" fillId="0" borderId="62" xfId="0" applyBorder="1" applyAlignment="1">
      <alignment wrapText="1"/>
    </xf>
    <xf numFmtId="0" fontId="0" fillId="0" borderId="12" xfId="0" applyBorder="1" applyAlignment="1">
      <alignment horizontal="center" wrapText="1"/>
    </xf>
    <xf numFmtId="0" fontId="0" fillId="0" borderId="14" xfId="0" applyBorder="1"/>
    <xf numFmtId="0" fontId="0" fillId="0" borderId="66" xfId="0" applyBorder="1" applyAlignment="1">
      <alignment wrapText="1"/>
    </xf>
    <xf numFmtId="0" fontId="0" fillId="0" borderId="62" xfId="0" applyBorder="1" applyAlignment="1">
      <alignment horizontal="left" wrapText="1"/>
    </xf>
    <xf numFmtId="0" fontId="0" fillId="0" borderId="15" xfId="0" applyBorder="1"/>
    <xf numFmtId="0" fontId="5" fillId="2" borderId="71" xfId="1" applyFont="1" applyFill="1" applyBorder="1" applyAlignment="1">
      <alignment horizontal="left" vertical="center" wrapText="1"/>
    </xf>
    <xf numFmtId="0" fontId="5" fillId="2" borderId="60" xfId="1" applyFont="1" applyFill="1" applyBorder="1" applyAlignment="1">
      <alignment horizontal="left" vertical="center" wrapText="1"/>
    </xf>
    <xf numFmtId="0" fontId="5" fillId="11" borderId="70" xfId="1" applyFont="1" applyFill="1" applyBorder="1" applyAlignment="1">
      <alignment horizontal="left" vertical="center" wrapText="1"/>
    </xf>
    <xf numFmtId="0" fontId="5" fillId="11" borderId="46" xfId="1" applyFont="1" applyFill="1" applyBorder="1" applyAlignment="1">
      <alignment horizontal="left" vertical="center" wrapText="1"/>
    </xf>
    <xf numFmtId="0" fontId="5" fillId="2" borderId="62" xfId="1" applyFont="1" applyFill="1" applyBorder="1" applyAlignment="1">
      <alignment horizontal="left" vertical="center" wrapText="1"/>
    </xf>
    <xf numFmtId="0" fontId="0" fillId="5" borderId="0" xfId="0" applyFill="1" applyBorder="1" applyAlignment="1"/>
    <xf numFmtId="0" fontId="0" fillId="0" borderId="49" xfId="0" quotePrefix="1" applyFill="1" applyBorder="1" applyAlignment="1" applyProtection="1">
      <alignment vertical="top" wrapText="1"/>
      <protection locked="0"/>
    </xf>
    <xf numFmtId="0" fontId="5" fillId="2" borderId="73" xfId="1" applyFont="1" applyFill="1" applyBorder="1" applyAlignment="1">
      <alignment horizontal="left" vertical="center" wrapText="1"/>
    </xf>
    <xf numFmtId="0" fontId="0" fillId="0" borderId="66" xfId="0" applyBorder="1"/>
    <xf numFmtId="0" fontId="5" fillId="11" borderId="2" xfId="1" applyFont="1" applyFill="1" applyBorder="1" applyAlignment="1">
      <alignment horizontal="left" vertical="center" wrapText="1"/>
    </xf>
    <xf numFmtId="165" fontId="5" fillId="0" borderId="3" xfId="0" applyNumberFormat="1" applyFont="1" applyFill="1" applyBorder="1" applyAlignment="1">
      <alignment horizontal="center" vertical="center" wrapText="1"/>
    </xf>
    <xf numFmtId="0" fontId="0" fillId="5" borderId="75" xfId="0" applyFill="1" applyBorder="1"/>
    <xf numFmtId="0" fontId="8" fillId="12" borderId="30" xfId="0" applyFont="1" applyFill="1" applyBorder="1" applyAlignment="1">
      <alignment horizontal="center" vertical="center" wrapText="1"/>
    </xf>
    <xf numFmtId="0" fontId="0" fillId="0" borderId="0" xfId="0" applyFill="1" applyAlignment="1"/>
    <xf numFmtId="0" fontId="0" fillId="8" borderId="65" xfId="0" applyFill="1" applyBorder="1" applyAlignment="1">
      <alignment horizontal="left" vertical="center" wrapText="1"/>
    </xf>
    <xf numFmtId="0" fontId="5" fillId="2" borderId="76" xfId="1" applyFont="1" applyFill="1" applyBorder="1" applyAlignment="1">
      <alignment horizontal="left" vertical="center" wrapText="1"/>
    </xf>
    <xf numFmtId="0" fontId="5" fillId="2" borderId="77" xfId="1" applyFont="1" applyFill="1" applyBorder="1" applyAlignment="1">
      <alignment horizontal="left" vertical="center" wrapText="1"/>
    </xf>
    <xf numFmtId="0" fontId="8" fillId="12" borderId="17" xfId="0" applyFont="1" applyFill="1" applyBorder="1" applyAlignment="1">
      <alignment vertical="center"/>
    </xf>
    <xf numFmtId="0" fontId="32" fillId="12" borderId="17" xfId="0" applyFont="1" applyFill="1" applyBorder="1" applyAlignment="1">
      <alignment vertical="center" wrapText="1"/>
    </xf>
    <xf numFmtId="0" fontId="1" fillId="0" borderId="1" xfId="0" applyFont="1" applyBorder="1"/>
    <xf numFmtId="0" fontId="0" fillId="0" borderId="1" xfId="0" applyFont="1" applyBorder="1" applyAlignment="1">
      <alignment vertical="center"/>
    </xf>
    <xf numFmtId="0" fontId="0" fillId="0" borderId="0" xfId="0" applyFill="1" applyBorder="1" applyAlignment="1">
      <alignment vertical="top" wrapText="1"/>
    </xf>
    <xf numFmtId="0" fontId="0" fillId="0" borderId="4" xfId="0" applyBorder="1" applyAlignment="1" applyProtection="1">
      <alignment vertical="top" wrapText="1"/>
    </xf>
    <xf numFmtId="0" fontId="0" fillId="0" borderId="4" xfId="0" applyBorder="1" applyAlignment="1" applyProtection="1">
      <alignment wrapText="1"/>
    </xf>
    <xf numFmtId="14" fontId="0" fillId="0" borderId="0" xfId="0" applyNumberFormat="1" applyBorder="1" applyAlignment="1">
      <alignment horizontal="center"/>
    </xf>
    <xf numFmtId="0" fontId="0" fillId="0" borderId="0" xfId="0" applyAlignment="1">
      <alignment vertical="justify" wrapText="1"/>
    </xf>
    <xf numFmtId="0" fontId="0" fillId="0" borderId="4" xfId="0" applyBorder="1" applyAlignment="1">
      <alignment vertical="justify" wrapText="1"/>
    </xf>
    <xf numFmtId="0" fontId="5" fillId="0" borderId="0" xfId="0" applyFont="1" applyAlignment="1">
      <alignment vertical="justify" wrapText="1"/>
    </xf>
    <xf numFmtId="0" fontId="9" fillId="0" borderId="0" xfId="0" applyFont="1" applyAlignment="1">
      <alignment vertical="justify" wrapText="1"/>
    </xf>
    <xf numFmtId="0" fontId="0" fillId="2" borderId="4" xfId="0" applyFill="1" applyBorder="1" applyAlignment="1">
      <alignment vertical="justify" wrapText="1"/>
    </xf>
    <xf numFmtId="0" fontId="0" fillId="0" borderId="4" xfId="0" applyFill="1" applyBorder="1" applyAlignment="1">
      <alignment vertical="justify" wrapText="1"/>
    </xf>
    <xf numFmtId="0" fontId="0" fillId="18" borderId="4" xfId="0" applyFill="1" applyBorder="1" applyAlignment="1">
      <alignment horizontal="right" vertical="justify" wrapText="1"/>
    </xf>
    <xf numFmtId="0" fontId="1" fillId="0" borderId="4" xfId="0" applyFont="1" applyBorder="1" applyAlignment="1" applyProtection="1">
      <alignment vertical="center" wrapText="1"/>
      <protection locked="0"/>
    </xf>
    <xf numFmtId="0" fontId="1" fillId="0" borderId="2" xfId="0" applyFont="1" applyBorder="1"/>
    <xf numFmtId="0" fontId="0" fillId="0" borderId="3" xfId="0" applyBorder="1"/>
    <xf numFmtId="0" fontId="0" fillId="0" borderId="2" xfId="0" applyFont="1" applyBorder="1" applyAlignment="1">
      <alignment vertical="center"/>
    </xf>
    <xf numFmtId="0" fontId="0" fillId="0" borderId="0" xfId="0" applyAlignment="1">
      <alignment horizontal="right"/>
    </xf>
    <xf numFmtId="0" fontId="0" fillId="0" borderId="0" xfId="0" applyAlignment="1">
      <alignment horizontal="left" vertical="top"/>
    </xf>
    <xf numFmtId="0" fontId="0" fillId="22" borderId="37" xfId="0" applyFill="1" applyBorder="1" applyAlignment="1" applyProtection="1">
      <alignment vertical="top" wrapText="1"/>
      <protection locked="0"/>
    </xf>
    <xf numFmtId="0" fontId="0" fillId="22" borderId="72" xfId="0" applyFill="1" applyBorder="1" applyAlignment="1" applyProtection="1">
      <alignment vertical="top" wrapText="1"/>
      <protection locked="0"/>
    </xf>
    <xf numFmtId="0" fontId="0" fillId="22" borderId="39" xfId="0" quotePrefix="1" applyFill="1" applyBorder="1" applyAlignment="1" applyProtection="1">
      <alignment vertical="top" wrapText="1"/>
      <protection locked="0"/>
    </xf>
    <xf numFmtId="0" fontId="0" fillId="8" borderId="55" xfId="0" applyFill="1" applyBorder="1" applyAlignment="1">
      <alignment horizontal="left" vertical="center" wrapText="1"/>
    </xf>
    <xf numFmtId="0" fontId="0" fillId="22" borderId="0" xfId="0"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indent="4"/>
    </xf>
    <xf numFmtId="0" fontId="0" fillId="0" borderId="0" xfId="0" applyAlignment="1">
      <alignment horizontal="left" vertical="center" indent="9"/>
    </xf>
    <xf numFmtId="0" fontId="37" fillId="0" borderId="0" xfId="0" applyFont="1" applyAlignment="1">
      <alignment horizontal="left" vertical="center" indent="14"/>
    </xf>
    <xf numFmtId="0" fontId="0" fillId="0" borderId="0" xfId="0" applyBorder="1" applyAlignment="1">
      <alignment vertical="center"/>
    </xf>
    <xf numFmtId="0" fontId="0" fillId="0" borderId="0" xfId="0" applyBorder="1" applyAlignment="1">
      <alignment horizontal="left" vertical="center" indent="4"/>
    </xf>
    <xf numFmtId="0" fontId="0" fillId="0" borderId="57" xfId="0" applyBorder="1" applyAlignment="1">
      <alignment horizontal="left" vertical="center" indent="9"/>
    </xf>
    <xf numFmtId="0" fontId="0" fillId="0" borderId="57" xfId="0" applyBorder="1"/>
    <xf numFmtId="0" fontId="0" fillId="0" borderId="46" xfId="0" applyBorder="1"/>
    <xf numFmtId="0" fontId="0" fillId="0" borderId="57" xfId="0" applyBorder="1" applyAlignment="1">
      <alignment horizontal="left" vertical="top" wrapText="1"/>
    </xf>
    <xf numFmtId="0" fontId="0" fillId="0" borderId="13" xfId="0" applyBorder="1"/>
    <xf numFmtId="0" fontId="0" fillId="8" borderId="34" xfId="0" applyFill="1" applyBorder="1" applyAlignment="1">
      <alignment horizontal="left" vertical="center" wrapText="1"/>
    </xf>
    <xf numFmtId="0" fontId="0" fillId="0" borderId="69" xfId="0" applyBorder="1"/>
    <xf numFmtId="0" fontId="0" fillId="0" borderId="12" xfId="0" applyBorder="1"/>
    <xf numFmtId="0" fontId="0" fillId="0" borderId="13" xfId="0" applyBorder="1" applyAlignment="1">
      <alignment vertical="top" wrapText="1"/>
    </xf>
    <xf numFmtId="0" fontId="0" fillId="0" borderId="56" xfId="0" applyBorder="1" applyAlignment="1">
      <alignment horizontal="left"/>
    </xf>
    <xf numFmtId="0" fontId="1" fillId="30" borderId="59" xfId="0" applyFont="1" applyFill="1" applyBorder="1"/>
    <xf numFmtId="0" fontId="0" fillId="30" borderId="58" xfId="0" applyFill="1" applyBorder="1"/>
    <xf numFmtId="0" fontId="0" fillId="30" borderId="60" xfId="0" applyFill="1" applyBorder="1"/>
    <xf numFmtId="0" fontId="0" fillId="26" borderId="0" xfId="0" applyFill="1" applyBorder="1"/>
    <xf numFmtId="0" fontId="0" fillId="22" borderId="59" xfId="0" applyFill="1" applyBorder="1"/>
    <xf numFmtId="0" fontId="40" fillId="22" borderId="58" xfId="0" applyFont="1" applyFill="1" applyBorder="1" applyAlignment="1">
      <alignment wrapText="1"/>
    </xf>
    <xf numFmtId="0" fontId="0" fillId="22" borderId="58" xfId="0" applyFill="1" applyBorder="1"/>
    <xf numFmtId="0" fontId="0" fillId="22" borderId="60" xfId="0" applyFill="1" applyBorder="1"/>
    <xf numFmtId="0" fontId="0" fillId="22" borderId="56" xfId="0" applyFill="1" applyBorder="1"/>
    <xf numFmtId="0" fontId="0" fillId="22" borderId="0" xfId="0" applyFill="1" applyBorder="1"/>
    <xf numFmtId="0" fontId="0" fillId="22" borderId="61" xfId="0" applyFill="1" applyBorder="1"/>
    <xf numFmtId="0" fontId="0" fillId="22" borderId="45" xfId="0" applyFill="1" applyBorder="1"/>
    <xf numFmtId="0" fontId="0" fillId="22" borderId="57" xfId="0" applyFill="1" applyBorder="1"/>
    <xf numFmtId="0" fontId="0" fillId="22" borderId="46" xfId="0" applyFill="1" applyBorder="1"/>
    <xf numFmtId="0" fontId="0" fillId="26" borderId="0" xfId="0" applyFont="1" applyFill="1" applyBorder="1"/>
    <xf numFmtId="0" fontId="0" fillId="26" borderId="0" xfId="0" applyFill="1"/>
    <xf numFmtId="0" fontId="9" fillId="26" borderId="0" xfId="0" applyFont="1" applyFill="1" applyBorder="1"/>
    <xf numFmtId="0" fontId="40" fillId="31" borderId="4" xfId="0" applyFont="1" applyFill="1" applyBorder="1" applyAlignment="1">
      <alignment horizontal="center" vertical="center"/>
    </xf>
    <xf numFmtId="0" fontId="40" fillId="31" borderId="4" xfId="0" applyFont="1" applyFill="1" applyBorder="1" applyAlignment="1">
      <alignment horizontal="center" vertical="center" wrapText="1"/>
    </xf>
    <xf numFmtId="0" fontId="40" fillId="0" borderId="4" xfId="0" applyFont="1" applyBorder="1"/>
    <xf numFmtId="0" fontId="40" fillId="0" borderId="4" xfId="0" applyFont="1" applyBorder="1" applyAlignment="1">
      <alignment wrapText="1"/>
    </xf>
    <xf numFmtId="0" fontId="0" fillId="0" borderId="4" xfId="0" applyBorder="1"/>
    <xf numFmtId="0" fontId="41" fillId="26" borderId="56" xfId="0" applyFont="1" applyFill="1" applyBorder="1"/>
    <xf numFmtId="0" fontId="41" fillId="26" borderId="0" xfId="0" applyFont="1" applyFill="1" applyBorder="1"/>
    <xf numFmtId="0" fontId="41" fillId="26" borderId="61" xfId="0" applyFont="1" applyFill="1" applyBorder="1"/>
    <xf numFmtId="0" fontId="41" fillId="0" borderId="0" xfId="0" applyFont="1"/>
    <xf numFmtId="0" fontId="42" fillId="5" borderId="1" xfId="0" applyFont="1" applyFill="1" applyBorder="1" applyAlignment="1">
      <alignment vertical="center"/>
    </xf>
    <xf numFmtId="0" fontId="42" fillId="5" borderId="2" xfId="0" applyFont="1" applyFill="1" applyBorder="1" applyAlignment="1">
      <alignment vertical="center"/>
    </xf>
    <xf numFmtId="0" fontId="42" fillId="5" borderId="56" xfId="0" applyFont="1" applyFill="1" applyBorder="1" applyAlignment="1"/>
    <xf numFmtId="0" fontId="42" fillId="5" borderId="0" xfId="0" applyFont="1" applyFill="1" applyBorder="1" applyAlignment="1"/>
    <xf numFmtId="0" fontId="42" fillId="5" borderId="59" xfId="0" applyFont="1" applyFill="1" applyBorder="1" applyAlignment="1">
      <alignment vertical="center" wrapText="1"/>
    </xf>
    <xf numFmtId="0" fontId="42" fillId="5" borderId="58" xfId="0" applyFont="1" applyFill="1" applyBorder="1" applyAlignment="1">
      <alignment vertical="center" wrapText="1"/>
    </xf>
    <xf numFmtId="0" fontId="42" fillId="5" borderId="45" xfId="0" applyFont="1" applyFill="1" applyBorder="1" applyAlignment="1">
      <alignment vertical="center" wrapText="1"/>
    </xf>
    <xf numFmtId="0" fontId="42" fillId="5" borderId="57" xfId="0" applyFont="1" applyFill="1" applyBorder="1" applyAlignment="1">
      <alignment vertical="center" wrapText="1"/>
    </xf>
    <xf numFmtId="0" fontId="42" fillId="5" borderId="59" xfId="0" applyFont="1" applyFill="1" applyBorder="1" applyAlignment="1">
      <alignment wrapText="1"/>
    </xf>
    <xf numFmtId="0" fontId="42" fillId="5" borderId="58" xfId="0" applyFont="1" applyFill="1" applyBorder="1" applyAlignment="1">
      <alignment wrapText="1"/>
    </xf>
    <xf numFmtId="0" fontId="42" fillId="5" borderId="60" xfId="0" applyFont="1" applyFill="1" applyBorder="1" applyAlignment="1">
      <alignment wrapText="1"/>
    </xf>
    <xf numFmtId="0" fontId="42" fillId="5" borderId="59" xfId="0" applyFont="1" applyFill="1" applyBorder="1" applyAlignment="1"/>
    <xf numFmtId="0" fontId="42" fillId="5" borderId="58" xfId="0" applyFont="1" applyFill="1" applyBorder="1" applyAlignment="1"/>
    <xf numFmtId="0" fontId="5" fillId="0" borderId="58" xfId="0" applyFont="1" applyBorder="1" applyAlignment="1"/>
    <xf numFmtId="0" fontId="5" fillId="0" borderId="0" xfId="0" applyFont="1" applyBorder="1" applyAlignment="1"/>
    <xf numFmtId="0" fontId="0" fillId="0" borderId="0" xfId="0" applyBorder="1" applyAlignment="1">
      <alignment horizontal="left"/>
    </xf>
    <xf numFmtId="0" fontId="0" fillId="0" borderId="61" xfId="0" applyBorder="1" applyAlignment="1">
      <alignment horizontal="left"/>
    </xf>
    <xf numFmtId="0" fontId="0" fillId="0" borderId="0" xfId="0" applyBorder="1" applyAlignment="1">
      <alignment horizontal="left" wrapText="1"/>
    </xf>
    <xf numFmtId="0" fontId="0" fillId="0" borderId="57" xfId="0" applyBorder="1" applyAlignment="1">
      <alignment horizontal="left" wrapText="1"/>
    </xf>
    <xf numFmtId="0" fontId="0" fillId="0" borderId="46" xfId="0" applyBorder="1" applyAlignment="1">
      <alignment horizontal="left" wrapText="1"/>
    </xf>
    <xf numFmtId="0" fontId="0" fillId="26" borderId="4" xfId="0" applyFill="1" applyBorder="1" applyAlignment="1">
      <alignment horizontal="center" vertical="center" wrapText="1"/>
    </xf>
    <xf numFmtId="0" fontId="0" fillId="18" borderId="33" xfId="0" applyFill="1" applyBorder="1"/>
    <xf numFmtId="0" fontId="0" fillId="18" borderId="17" xfId="0" applyFill="1" applyBorder="1"/>
    <xf numFmtId="0" fontId="0" fillId="18" borderId="30" xfId="0" applyFill="1" applyBorder="1"/>
    <xf numFmtId="0" fontId="5" fillId="0" borderId="0" xfId="0" applyFont="1" applyBorder="1" applyAlignment="1">
      <alignment horizontal="left" vertical="center" indent="9"/>
    </xf>
    <xf numFmtId="0" fontId="5" fillId="0" borderId="0" xfId="0" applyFont="1" applyBorder="1"/>
    <xf numFmtId="0" fontId="47" fillId="0" borderId="0" xfId="0" applyFont="1" applyBorder="1" applyAlignment="1">
      <alignment horizontal="left" vertical="center" indent="14"/>
    </xf>
    <xf numFmtId="0" fontId="0" fillId="0" borderId="0" xfId="0" applyFill="1" applyBorder="1" applyAlignment="1">
      <alignment horizontal="left" vertical="center" indent="9"/>
    </xf>
    <xf numFmtId="0" fontId="0" fillId="0" borderId="4" xfId="0" applyBorder="1" applyAlignment="1">
      <alignment wrapText="1"/>
    </xf>
    <xf numFmtId="0" fontId="43" fillId="0" borderId="0" xfId="0" applyFont="1"/>
    <xf numFmtId="0" fontId="48" fillId="22" borderId="0" xfId="0" applyFont="1" applyFill="1" applyBorder="1"/>
    <xf numFmtId="0" fontId="43" fillId="32" borderId="0" xfId="0" applyFont="1" applyFill="1" applyAlignment="1">
      <alignment horizontal="center"/>
    </xf>
    <xf numFmtId="0" fontId="42" fillId="26" borderId="0" xfId="0" applyFont="1" applyFill="1"/>
    <xf numFmtId="0" fontId="42" fillId="26" borderId="0" xfId="0" applyFont="1" applyFill="1" applyBorder="1"/>
    <xf numFmtId="0" fontId="43" fillId="0" borderId="61" xfId="0" applyFont="1" applyBorder="1"/>
    <xf numFmtId="0" fontId="43" fillId="0" borderId="0" xfId="0" applyFont="1" applyBorder="1"/>
    <xf numFmtId="0" fontId="43" fillId="0" borderId="56" xfId="0" applyFont="1" applyBorder="1" applyAlignment="1">
      <alignment horizontal="left"/>
    </xf>
    <xf numFmtId="0" fontId="42" fillId="0" borderId="0" xfId="0" applyFont="1" applyBorder="1"/>
    <xf numFmtId="0" fontId="42" fillId="0" borderId="56" xfId="0" applyFont="1" applyBorder="1"/>
    <xf numFmtId="0" fontId="43" fillId="22" borderId="60" xfId="0" applyFont="1" applyFill="1" applyBorder="1"/>
    <xf numFmtId="0" fontId="43" fillId="22" borderId="58" xfId="0" applyFont="1" applyFill="1" applyBorder="1"/>
    <xf numFmtId="0" fontId="43" fillId="22" borderId="58" xfId="0" applyFont="1" applyFill="1" applyBorder="1" applyAlignment="1">
      <alignment wrapText="1"/>
    </xf>
    <xf numFmtId="0" fontId="43" fillId="22" borderId="59" xfId="0" applyFont="1" applyFill="1" applyBorder="1"/>
    <xf numFmtId="0" fontId="43" fillId="6" borderId="3" xfId="0" applyFont="1" applyFill="1" applyBorder="1" applyAlignment="1">
      <alignment horizontal="center"/>
    </xf>
    <xf numFmtId="0" fontId="43" fillId="6" borderId="2" xfId="0" applyFont="1" applyFill="1" applyBorder="1" applyAlignment="1">
      <alignment horizontal="center"/>
    </xf>
    <xf numFmtId="0" fontId="43" fillId="6" borderId="1" xfId="0" applyFont="1" applyFill="1" applyBorder="1" applyAlignment="1">
      <alignment horizontal="center"/>
    </xf>
    <xf numFmtId="0" fontId="43" fillId="0" borderId="4" xfId="0" applyFont="1" applyBorder="1"/>
    <xf numFmtId="0" fontId="43" fillId="0" borderId="4" xfId="0" applyFont="1" applyBorder="1" applyAlignment="1">
      <alignment wrapText="1"/>
    </xf>
    <xf numFmtId="0" fontId="43" fillId="31" borderId="4" xfId="0" applyFont="1" applyFill="1" applyBorder="1" applyAlignment="1">
      <alignment horizontal="center" vertical="center" wrapText="1"/>
    </xf>
    <xf numFmtId="0" fontId="43" fillId="31" borderId="4" xfId="0" applyFont="1" applyFill="1" applyBorder="1" applyAlignment="1">
      <alignment horizontal="center" vertical="center"/>
    </xf>
    <xf numFmtId="0" fontId="43" fillId="26" borderId="61" xfId="0" applyFont="1" applyFill="1" applyBorder="1"/>
    <xf numFmtId="0" fontId="43" fillId="26" borderId="0" xfId="0" applyFont="1" applyFill="1" applyBorder="1"/>
    <xf numFmtId="0" fontId="43" fillId="26" borderId="56" xfId="0" applyFont="1" applyFill="1" applyBorder="1"/>
    <xf numFmtId="0" fontId="43" fillId="30" borderId="60" xfId="0" applyFont="1" applyFill="1" applyBorder="1"/>
    <xf numFmtId="0" fontId="43" fillId="30" borderId="58" xfId="0" applyFont="1" applyFill="1" applyBorder="1"/>
    <xf numFmtId="0" fontId="44" fillId="30" borderId="59" xfId="0" applyFont="1" applyFill="1" applyBorder="1"/>
    <xf numFmtId="0" fontId="1" fillId="9" borderId="68" xfId="0" applyFont="1" applyFill="1" applyBorder="1" applyAlignment="1">
      <alignment vertical="center" textRotation="90" wrapText="1"/>
    </xf>
    <xf numFmtId="0" fontId="0" fillId="35" borderId="4" xfId="0" applyFill="1" applyBorder="1"/>
    <xf numFmtId="0" fontId="0" fillId="0" borderId="56" xfId="0" applyBorder="1" applyAlignment="1">
      <alignment horizontal="left"/>
    </xf>
    <xf numFmtId="0" fontId="0" fillId="0" borderId="0" xfId="0" applyBorder="1" applyAlignment="1">
      <alignment horizontal="left"/>
    </xf>
    <xf numFmtId="165" fontId="5" fillId="0" borderId="3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0" fillId="0" borderId="34" xfId="0" applyBorder="1"/>
    <xf numFmtId="0" fontId="0" fillId="0" borderId="35" xfId="0" applyBorder="1"/>
    <xf numFmtId="0" fontId="0" fillId="8" borderId="37" xfId="0" applyFill="1" applyBorder="1" applyAlignment="1">
      <alignment vertical="top" wrapText="1"/>
    </xf>
    <xf numFmtId="0" fontId="0" fillId="5" borderId="79" xfId="0" applyFill="1" applyBorder="1"/>
    <xf numFmtId="0" fontId="0" fillId="0" borderId="37" xfId="0" applyBorder="1"/>
    <xf numFmtId="0" fontId="0" fillId="0" borderId="39" xfId="0" applyBorder="1"/>
    <xf numFmtId="0" fontId="1" fillId="9" borderId="68" xfId="0" applyFont="1" applyFill="1" applyBorder="1" applyAlignment="1">
      <alignment vertical="center" textRotation="90"/>
    </xf>
    <xf numFmtId="0" fontId="0" fillId="8" borderId="42" xfId="0" applyFill="1" applyBorder="1" applyAlignment="1">
      <alignment horizontal="left" vertical="center" wrapText="1"/>
    </xf>
    <xf numFmtId="0" fontId="0" fillId="8" borderId="43" xfId="0" applyFill="1" applyBorder="1" applyAlignment="1">
      <alignment wrapText="1"/>
    </xf>
    <xf numFmtId="0" fontId="2" fillId="0" borderId="43" xfId="0" applyFont="1" applyFill="1" applyBorder="1" applyAlignment="1">
      <alignment vertical="center" wrapText="1"/>
    </xf>
    <xf numFmtId="165" fontId="5" fillId="0" borderId="43" xfId="0" applyNumberFormat="1" applyFont="1" applyFill="1" applyBorder="1" applyAlignment="1">
      <alignment horizontal="center" vertical="center" wrapText="1"/>
    </xf>
    <xf numFmtId="0" fontId="6" fillId="0" borderId="43" xfId="0" applyFont="1" applyFill="1" applyBorder="1" applyAlignment="1">
      <alignment horizontal="center" vertical="center" wrapText="1"/>
    </xf>
    <xf numFmtId="0" fontId="0" fillId="5" borderId="43" xfId="0" applyFill="1" applyBorder="1"/>
    <xf numFmtId="0" fontId="0" fillId="0" borderId="43" xfId="0" applyBorder="1"/>
    <xf numFmtId="0" fontId="0" fillId="0" borderId="44" xfId="0" applyBorder="1"/>
    <xf numFmtId="0" fontId="0" fillId="8" borderId="32" xfId="0" applyFill="1" applyBorder="1" applyAlignment="1">
      <alignment horizontal="left" vertical="center" wrapText="1"/>
    </xf>
    <xf numFmtId="0" fontId="0" fillId="8" borderId="43" xfId="0" applyFill="1" applyBorder="1" applyAlignment="1">
      <alignment horizontal="left" vertical="center" wrapText="1"/>
    </xf>
    <xf numFmtId="166" fontId="0" fillId="0" borderId="18" xfId="0" applyNumberFormat="1" applyFont="1" applyFill="1" applyBorder="1" applyAlignment="1" applyProtection="1">
      <alignment horizontal="center" vertical="center" wrapText="1"/>
    </xf>
    <xf numFmtId="164" fontId="0" fillId="0" borderId="18" xfId="0" applyNumberFormat="1" applyFont="1" applyFill="1" applyBorder="1" applyAlignment="1" applyProtection="1">
      <alignment horizontal="center" vertical="center" wrapText="1"/>
    </xf>
    <xf numFmtId="166" fontId="0" fillId="0" borderId="6" xfId="0" applyNumberFormat="1" applyFont="1" applyFill="1" applyBorder="1" applyAlignment="1" applyProtection="1">
      <alignment horizontal="center" vertical="center" wrapText="1"/>
    </xf>
    <xf numFmtId="164" fontId="0" fillId="0" borderId="6" xfId="0" applyNumberFormat="1" applyFont="1" applyFill="1" applyBorder="1" applyAlignment="1" applyProtection="1">
      <alignment horizontal="center" vertical="center" wrapText="1"/>
    </xf>
    <xf numFmtId="166" fontId="0" fillId="0" borderId="8" xfId="0" applyNumberFormat="1" applyFont="1" applyFill="1" applyBorder="1" applyAlignment="1" applyProtection="1">
      <alignment horizontal="center" vertical="center" wrapText="1"/>
    </xf>
    <xf numFmtId="164" fontId="0" fillId="0" borderId="8" xfId="0" applyNumberFormat="1" applyFont="1" applyFill="1" applyBorder="1" applyAlignment="1" applyProtection="1">
      <alignment horizontal="center" vertical="center" wrapText="1"/>
    </xf>
    <xf numFmtId="166" fontId="0" fillId="0" borderId="7" xfId="0" applyNumberFormat="1" applyFont="1" applyFill="1" applyBorder="1" applyAlignment="1" applyProtection="1">
      <alignment horizontal="center" vertical="center" wrapText="1"/>
    </xf>
    <xf numFmtId="164" fontId="0" fillId="0" borderId="7" xfId="0" applyNumberFormat="1" applyFont="1" applyFill="1" applyBorder="1" applyAlignment="1" applyProtection="1">
      <alignment horizontal="center" vertical="center" wrapText="1"/>
    </xf>
    <xf numFmtId="166" fontId="0" fillId="0" borderId="63" xfId="0" applyNumberFormat="1" applyFont="1" applyFill="1" applyBorder="1" applyAlignment="1" applyProtection="1">
      <alignment horizontal="center" vertical="center" wrapText="1"/>
    </xf>
    <xf numFmtId="164" fontId="0" fillId="0" borderId="63" xfId="0" applyNumberFormat="1" applyFont="1" applyFill="1" applyBorder="1" applyAlignment="1" applyProtection="1">
      <alignment horizontal="center" vertical="center" wrapText="1"/>
    </xf>
    <xf numFmtId="0" fontId="1" fillId="23" borderId="4" xfId="0" applyFont="1" applyFill="1" applyBorder="1" applyAlignment="1" applyProtection="1">
      <alignment horizontal="center" vertical="top"/>
      <protection locked="0"/>
    </xf>
    <xf numFmtId="0" fontId="1" fillId="23" borderId="4"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4" xfId="0" applyFont="1" applyFill="1" applyBorder="1" applyAlignment="1" applyProtection="1">
      <alignment horizontal="center" vertical="top" wrapText="1"/>
      <protection locked="0"/>
    </xf>
    <xf numFmtId="0" fontId="1" fillId="18" borderId="4" xfId="0" applyFont="1" applyFill="1" applyBorder="1" applyAlignment="1" applyProtection="1">
      <alignment horizontal="center" vertical="top" wrapText="1"/>
      <protection locked="0"/>
    </xf>
    <xf numFmtId="0" fontId="1" fillId="22" borderId="1" xfId="0" applyFont="1" applyFill="1" applyBorder="1" applyAlignment="1" applyProtection="1">
      <alignment horizontal="left" vertical="top"/>
      <protection locked="0"/>
    </xf>
    <xf numFmtId="14" fontId="0" fillId="0" borderId="4" xfId="0" applyNumberFormat="1" applyBorder="1"/>
    <xf numFmtId="14" fontId="1" fillId="0" borderId="0" xfId="0" applyNumberFormat="1" applyFont="1" applyAlignment="1" applyProtection="1">
      <protection locked="0"/>
    </xf>
    <xf numFmtId="0" fontId="0" fillId="22" borderId="63" xfId="0" applyFill="1" applyBorder="1" applyAlignment="1" applyProtection="1">
      <alignment horizontal="left" vertical="center" wrapText="1" indent="1"/>
      <protection locked="0"/>
    </xf>
    <xf numFmtId="166" fontId="0" fillId="22" borderId="8" xfId="0" applyNumberFormat="1" applyFont="1" applyFill="1" applyBorder="1" applyAlignment="1" applyProtection="1">
      <alignment horizontal="center" vertical="center" wrapText="1"/>
    </xf>
    <xf numFmtId="164" fontId="0" fillId="22" borderId="8" xfId="0" applyNumberFormat="1" applyFont="1" applyFill="1" applyBorder="1" applyAlignment="1" applyProtection="1">
      <alignment horizontal="center" vertical="center" wrapText="1"/>
    </xf>
    <xf numFmtId="0" fontId="0" fillId="22" borderId="64" xfId="0" applyFill="1" applyBorder="1" applyAlignment="1" applyProtection="1">
      <alignment horizontal="left" vertical="center" wrapText="1"/>
      <protection locked="0"/>
    </xf>
    <xf numFmtId="0" fontId="0" fillId="22" borderId="0" xfId="0" applyFill="1" applyAlignment="1"/>
    <xf numFmtId="0" fontId="0" fillId="22" borderId="17" xfId="0" applyFill="1" applyBorder="1" applyAlignment="1" applyProtection="1">
      <alignment horizontal="left" vertical="center" wrapText="1" indent="1"/>
      <protection locked="0"/>
    </xf>
    <xf numFmtId="164" fontId="0" fillId="22" borderId="17" xfId="0" applyNumberFormat="1" applyFont="1" applyFill="1" applyBorder="1" applyAlignment="1" applyProtection="1">
      <alignment horizontal="center" vertical="center" wrapText="1"/>
    </xf>
    <xf numFmtId="0" fontId="0" fillId="22" borderId="30" xfId="0" applyFill="1" applyBorder="1" applyAlignment="1" applyProtection="1">
      <alignment horizontal="left" vertical="center" wrapText="1"/>
      <protection locked="0"/>
    </xf>
    <xf numFmtId="166" fontId="0" fillId="22" borderId="17" xfId="0" applyNumberFormat="1" applyFont="1" applyFill="1" applyBorder="1" applyAlignment="1" applyProtection="1">
      <alignment horizontal="center" vertical="center" wrapText="1"/>
    </xf>
    <xf numFmtId="0" fontId="43" fillId="0" borderId="4" xfId="0" applyFont="1" applyBorder="1" applyAlignment="1">
      <alignment vertical="top" wrapText="1"/>
    </xf>
    <xf numFmtId="0" fontId="55" fillId="0" borderId="0" xfId="0" applyFont="1" applyAlignment="1">
      <alignment wrapText="1"/>
    </xf>
    <xf numFmtId="0" fontId="0" fillId="22" borderId="6" xfId="0" applyFill="1" applyBorder="1" applyAlignment="1" applyProtection="1">
      <alignment horizontal="left" vertical="center" wrapText="1" indent="1"/>
      <protection locked="0"/>
    </xf>
    <xf numFmtId="0" fontId="43" fillId="0" borderId="4" xfId="0" applyFont="1" applyBorder="1" applyAlignment="1">
      <alignment vertical="center" wrapText="1"/>
    </xf>
    <xf numFmtId="0" fontId="43" fillId="30" borderId="58" xfId="0" applyFont="1" applyFill="1" applyBorder="1" applyAlignment="1">
      <alignment horizontal="center" vertical="center"/>
    </xf>
    <xf numFmtId="0" fontId="43" fillId="26" borderId="0" xfId="0" applyFont="1" applyFill="1" applyBorder="1" applyAlignment="1">
      <alignment horizontal="center" vertical="center"/>
    </xf>
    <xf numFmtId="0" fontId="43" fillId="6" borderId="2" xfId="0" applyFont="1" applyFill="1" applyBorder="1" applyAlignment="1">
      <alignment horizontal="center" vertical="center"/>
    </xf>
    <xf numFmtId="0" fontId="43" fillId="22" borderId="58" xfId="0" applyFont="1" applyFill="1" applyBorder="1" applyAlignment="1">
      <alignment horizontal="center" vertical="center"/>
    </xf>
    <xf numFmtId="0" fontId="43" fillId="0" borderId="0" xfId="0" applyFont="1" applyBorder="1" applyAlignment="1">
      <alignment horizontal="center" vertical="center"/>
    </xf>
    <xf numFmtId="0" fontId="42" fillId="26" borderId="0" xfId="0" applyFont="1" applyFill="1" applyBorder="1" applyAlignment="1">
      <alignment horizontal="center" vertical="center"/>
    </xf>
    <xf numFmtId="0" fontId="42" fillId="26" borderId="0" xfId="0" applyFont="1" applyFill="1" applyAlignment="1">
      <alignment horizontal="center" vertical="center"/>
    </xf>
    <xf numFmtId="0" fontId="43" fillId="0" borderId="0" xfId="0" applyFont="1" applyAlignment="1">
      <alignment horizontal="center" vertical="center"/>
    </xf>
    <xf numFmtId="0" fontId="42" fillId="0" borderId="0" xfId="0" applyFont="1" applyBorder="1" applyAlignment="1">
      <alignment horizontal="center" vertical="center"/>
    </xf>
    <xf numFmtId="0" fontId="43" fillId="0" borderId="4" xfId="0" applyFont="1" applyBorder="1" applyAlignment="1">
      <alignment horizontal="center" vertical="top" wrapText="1"/>
    </xf>
    <xf numFmtId="0" fontId="43" fillId="0" borderId="0" xfId="0" applyFont="1" applyAlignment="1">
      <alignment vertical="top"/>
    </xf>
    <xf numFmtId="0" fontId="43" fillId="32" borderId="0" xfId="0" applyFont="1" applyFill="1" applyAlignment="1">
      <alignment horizontal="center" vertical="top"/>
    </xf>
    <xf numFmtId="0" fontId="3" fillId="0" borderId="4" xfId="1" applyBorder="1" applyAlignment="1">
      <alignment wrapText="1"/>
    </xf>
    <xf numFmtId="0" fontId="43" fillId="0" borderId="4" xfId="0" applyFont="1" applyBorder="1" applyAlignment="1">
      <alignment horizontal="center" vertical="center" wrapText="1"/>
    </xf>
    <xf numFmtId="0" fontId="43" fillId="0" borderId="4" xfId="0" applyFont="1" applyBorder="1" applyAlignment="1">
      <alignment horizontal="center" vertical="center"/>
    </xf>
    <xf numFmtId="0" fontId="43" fillId="0" borderId="4" xfId="0" applyFont="1" applyBorder="1" applyAlignment="1">
      <alignment horizontal="center"/>
    </xf>
    <xf numFmtId="0" fontId="1" fillId="13" borderId="15" xfId="0" applyFont="1" applyFill="1" applyBorder="1" applyAlignment="1">
      <alignment horizontal="center" vertical="center" textRotation="90" wrapText="1"/>
    </xf>
    <xf numFmtId="0" fontId="0" fillId="0" borderId="4" xfId="0" applyBorder="1" applyAlignment="1">
      <alignment vertical="top" wrapText="1"/>
    </xf>
    <xf numFmtId="0" fontId="43" fillId="0" borderId="4" xfId="0" applyFont="1" applyBorder="1" applyAlignment="1">
      <alignment horizontal="center" vertical="top"/>
    </xf>
    <xf numFmtId="0" fontId="56" fillId="0" borderId="4" xfId="0" applyFont="1" applyBorder="1" applyAlignment="1">
      <alignment vertical="top" wrapText="1"/>
    </xf>
    <xf numFmtId="0" fontId="57" fillId="0" borderId="0" xfId="0" applyFont="1"/>
    <xf numFmtId="0" fontId="57" fillId="0" borderId="0" xfId="0" applyFont="1" applyAlignment="1">
      <alignment horizontal="left"/>
    </xf>
    <xf numFmtId="0" fontId="57" fillId="0" borderId="4" xfId="0" applyFont="1" applyBorder="1" applyAlignment="1">
      <alignment horizontal="left"/>
    </xf>
    <xf numFmtId="0" fontId="58" fillId="0" borderId="4" xfId="0" applyFont="1" applyBorder="1" applyAlignment="1">
      <alignment horizontal="left" vertical="top" wrapText="1"/>
    </xf>
    <xf numFmtId="0" fontId="57" fillId="0" borderId="4" xfId="0" applyFont="1" applyBorder="1" applyAlignment="1">
      <alignment horizontal="left" vertical="top" wrapText="1"/>
    </xf>
    <xf numFmtId="0" fontId="58" fillId="0" borderId="4" xfId="0" applyFont="1" applyBorder="1" applyAlignment="1">
      <alignment horizontal="left" wrapText="1"/>
    </xf>
    <xf numFmtId="0" fontId="58" fillId="0" borderId="4" xfId="0" applyFont="1" applyBorder="1" applyAlignment="1">
      <alignment horizontal="left"/>
    </xf>
    <xf numFmtId="0" fontId="57" fillId="0" borderId="0" xfId="0" applyFont="1" applyAlignment="1">
      <alignment horizontal="left" vertical="top"/>
    </xf>
    <xf numFmtId="0" fontId="58" fillId="0" borderId="0" xfId="0" applyFont="1" applyAlignment="1">
      <alignment horizontal="left" vertical="top"/>
    </xf>
    <xf numFmtId="0" fontId="61" fillId="0" borderId="0" xfId="0" applyFont="1"/>
    <xf numFmtId="0" fontId="62" fillId="0" borderId="0" xfId="0" applyFont="1"/>
    <xf numFmtId="0" fontId="57" fillId="0" borderId="4" xfId="0" applyFont="1" applyBorder="1"/>
    <xf numFmtId="0" fontId="57" fillId="0" borderId="4" xfId="0" applyFont="1" applyBorder="1" applyAlignment="1">
      <alignment wrapText="1"/>
    </xf>
    <xf numFmtId="0" fontId="58" fillId="26" borderId="4" xfId="0" applyFont="1" applyFill="1" applyBorder="1" applyAlignment="1">
      <alignment horizontal="left" vertical="top"/>
    </xf>
    <xf numFmtId="0" fontId="58" fillId="26" borderId="47" xfId="0" applyFont="1" applyFill="1" applyBorder="1" applyAlignment="1">
      <alignment horizontal="left" vertical="top" wrapText="1"/>
    </xf>
    <xf numFmtId="0" fontId="58" fillId="26" borderId="5" xfId="0" applyFont="1" applyFill="1" applyBorder="1" applyAlignment="1">
      <alignment horizontal="left" vertical="top" wrapText="1"/>
    </xf>
    <xf numFmtId="0" fontId="58" fillId="26" borderId="29" xfId="0" applyFont="1" applyFill="1" applyBorder="1" applyAlignment="1">
      <alignment horizontal="left" vertical="top" wrapText="1"/>
    </xf>
    <xf numFmtId="0" fontId="59" fillId="26" borderId="4" xfId="0" applyFont="1" applyFill="1" applyBorder="1" applyAlignment="1">
      <alignment vertical="top" wrapText="1"/>
    </xf>
    <xf numFmtId="0" fontId="59" fillId="26" borderId="4" xfId="0" applyFont="1" applyFill="1" applyBorder="1"/>
    <xf numFmtId="0" fontId="59" fillId="26" borderId="4" xfId="0" applyFont="1" applyFill="1" applyBorder="1" applyAlignment="1">
      <alignment wrapText="1"/>
    </xf>
    <xf numFmtId="0" fontId="57" fillId="37" borderId="0" xfId="0" applyFont="1" applyFill="1" applyAlignment="1">
      <alignment horizontal="left"/>
    </xf>
    <xf numFmtId="0" fontId="57" fillId="0" borderId="0" xfId="0" applyFont="1" applyFill="1" applyAlignment="1">
      <alignment horizontal="left"/>
    </xf>
    <xf numFmtId="0" fontId="57" fillId="0" borderId="4" xfId="0" applyFont="1" applyBorder="1" applyAlignment="1">
      <alignment horizontal="center" vertical="center"/>
    </xf>
    <xf numFmtId="0" fontId="58" fillId="0" borderId="4" xfId="0" applyFont="1" applyBorder="1" applyAlignment="1">
      <alignment vertical="center" wrapText="1"/>
    </xf>
    <xf numFmtId="0" fontId="57" fillId="30" borderId="0" xfId="0" applyFont="1" applyFill="1"/>
    <xf numFmtId="0" fontId="57" fillId="18" borderId="0" xfId="0" applyFont="1" applyFill="1"/>
    <xf numFmtId="0" fontId="58" fillId="0" borderId="4" xfId="0" applyFont="1" applyBorder="1" applyAlignment="1">
      <alignment vertical="top" wrapText="1"/>
    </xf>
    <xf numFmtId="0" fontId="57" fillId="0" borderId="4" xfId="0" applyFont="1" applyBorder="1" applyAlignment="1">
      <alignment vertical="top" wrapText="1"/>
    </xf>
    <xf numFmtId="0" fontId="57" fillId="30" borderId="0" xfId="0" applyFont="1" applyFill="1" applyAlignment="1">
      <alignment horizontal="left"/>
    </xf>
    <xf numFmtId="0" fontId="58" fillId="0" borderId="47" xfId="0" applyFont="1" applyBorder="1" applyAlignment="1">
      <alignment horizontal="left" vertical="top" wrapText="1"/>
    </xf>
    <xf numFmtId="0" fontId="58" fillId="0" borderId="4" xfId="0" applyFont="1" applyBorder="1" applyAlignment="1">
      <alignment horizontal="center" vertical="center"/>
    </xf>
    <xf numFmtId="0" fontId="58" fillId="0" borderId="4" xfId="0" applyFont="1" applyBorder="1" applyAlignment="1">
      <alignment horizontal="left" vertical="center" wrapText="1"/>
    </xf>
    <xf numFmtId="0" fontId="58" fillId="0" borderId="4" xfId="0" applyFont="1" applyBorder="1" applyAlignment="1">
      <alignment vertical="center"/>
    </xf>
    <xf numFmtId="0" fontId="58" fillId="0" borderId="4" xfId="0" applyFont="1" applyBorder="1" applyAlignment="1">
      <alignment wrapText="1"/>
    </xf>
    <xf numFmtId="0" fontId="1" fillId="38" borderId="68" xfId="0" applyFont="1" applyFill="1" applyBorder="1" applyAlignment="1">
      <alignment vertical="center" textRotation="90" wrapText="1"/>
    </xf>
    <xf numFmtId="0" fontId="0" fillId="38" borderId="33" xfId="0" applyFill="1" applyBorder="1" applyAlignment="1">
      <alignment horizontal="left" vertical="center" wrapText="1"/>
    </xf>
    <xf numFmtId="0" fontId="0" fillId="38" borderId="17" xfId="0" applyFill="1" applyBorder="1" applyAlignment="1">
      <alignment horizontal="left" vertical="center" wrapText="1"/>
    </xf>
    <xf numFmtId="0" fontId="1" fillId="38" borderId="33" xfId="0" applyFont="1" applyFill="1" applyBorder="1" applyAlignment="1">
      <alignment vertical="center" textRotation="90" wrapText="1"/>
    </xf>
    <xf numFmtId="0" fontId="0" fillId="0" borderId="0" xfId="0" applyAlignment="1">
      <alignment horizontal="left" vertical="top"/>
    </xf>
    <xf numFmtId="0" fontId="1" fillId="18" borderId="1" xfId="0" applyFont="1" applyFill="1" applyBorder="1" applyAlignment="1">
      <alignment horizontal="left" vertical="center" wrapText="1"/>
    </xf>
    <xf numFmtId="0" fontId="1" fillId="18" borderId="2" xfId="0" applyFont="1" applyFill="1" applyBorder="1" applyAlignment="1">
      <alignment horizontal="left" vertical="center" wrapText="1"/>
    </xf>
    <xf numFmtId="0" fontId="1" fillId="18"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0" fillId="36" borderId="0" xfId="0" applyFill="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4" fillId="0" borderId="0" xfId="0" applyFont="1" applyFill="1" applyAlignment="1">
      <alignment horizontal="left" vertical="center" wrapText="1"/>
    </xf>
    <xf numFmtId="0" fontId="0" fillId="0" borderId="56" xfId="0" applyBorder="1" applyAlignment="1">
      <alignment horizontal="left"/>
    </xf>
    <xf numFmtId="0" fontId="0" fillId="0" borderId="0" xfId="0" applyBorder="1" applyAlignment="1">
      <alignment horizontal="left"/>
    </xf>
    <xf numFmtId="0" fontId="0" fillId="0" borderId="61" xfId="0" applyBorder="1" applyAlignment="1">
      <alignment horizontal="left"/>
    </xf>
    <xf numFmtId="0" fontId="0" fillId="24" borderId="59" xfId="0" applyFill="1" applyBorder="1" applyAlignment="1">
      <alignment horizontal="center" vertical="center" wrapText="1"/>
    </xf>
    <xf numFmtId="0" fontId="0" fillId="24" borderId="56" xfId="0" applyFill="1" applyBorder="1" applyAlignment="1">
      <alignment horizontal="center" vertical="center" wrapText="1"/>
    </xf>
    <xf numFmtId="0" fontId="0" fillId="24" borderId="45" xfId="0" applyFill="1" applyBorder="1" applyAlignment="1">
      <alignment horizontal="center" vertical="center" wrapText="1"/>
    </xf>
    <xf numFmtId="0" fontId="0" fillId="0" borderId="56" xfId="0" applyBorder="1" applyAlignment="1">
      <alignment horizontal="left" wrapText="1"/>
    </xf>
    <xf numFmtId="0" fontId="0" fillId="0" borderId="0" xfId="0" applyBorder="1" applyAlignment="1">
      <alignment horizontal="left" wrapText="1"/>
    </xf>
    <xf numFmtId="0" fontId="0" fillId="0" borderId="61" xfId="0" applyBorder="1" applyAlignment="1">
      <alignment horizontal="left" wrapText="1"/>
    </xf>
    <xf numFmtId="0" fontId="9" fillId="0" borderId="56" xfId="0" applyFont="1" applyBorder="1" applyAlignment="1">
      <alignment horizontal="left" wrapText="1"/>
    </xf>
    <xf numFmtId="0" fontId="0" fillId="0" borderId="45" xfId="0" applyBorder="1" applyAlignment="1">
      <alignment horizontal="left" wrapText="1"/>
    </xf>
    <xf numFmtId="0" fontId="0" fillId="0" borderId="57" xfId="0" applyBorder="1" applyAlignment="1">
      <alignment horizontal="left" wrapText="1"/>
    </xf>
    <xf numFmtId="0" fontId="0" fillId="0" borderId="46" xfId="0" applyBorder="1" applyAlignment="1">
      <alignment horizontal="left" wrapText="1"/>
    </xf>
    <xf numFmtId="0" fontId="3" fillId="0" borderId="0" xfId="1" applyBorder="1" applyAlignment="1">
      <alignment horizontal="left"/>
    </xf>
    <xf numFmtId="0" fontId="0" fillId="18" borderId="59" xfId="0" applyFill="1" applyBorder="1" applyAlignment="1">
      <alignment horizontal="center" vertical="center" wrapText="1"/>
    </xf>
    <xf numFmtId="0" fontId="0" fillId="18" borderId="5" xfId="0" applyFill="1" applyBorder="1" applyAlignment="1">
      <alignment horizontal="center" vertical="center" wrapText="1"/>
    </xf>
    <xf numFmtId="0" fontId="0" fillId="18" borderId="56" xfId="0" applyFill="1" applyBorder="1" applyAlignment="1">
      <alignment horizontal="center" vertical="center" wrapText="1"/>
    </xf>
    <xf numFmtId="0" fontId="0" fillId="18" borderId="40" xfId="0" applyFill="1" applyBorder="1" applyAlignment="1">
      <alignment horizontal="center" vertical="center" wrapText="1"/>
    </xf>
    <xf numFmtId="0" fontId="0" fillId="25" borderId="47" xfId="0" applyFill="1" applyBorder="1" applyAlignment="1">
      <alignment horizontal="center" vertical="center" wrapText="1"/>
    </xf>
    <xf numFmtId="0" fontId="0" fillId="25" borderId="5" xfId="0" applyFill="1" applyBorder="1" applyAlignment="1">
      <alignment horizontal="center" vertical="center" wrapText="1"/>
    </xf>
    <xf numFmtId="0" fontId="0" fillId="25" borderId="56" xfId="0" applyFill="1" applyBorder="1" applyAlignment="1">
      <alignment horizontal="center" vertical="center" wrapText="1"/>
    </xf>
    <xf numFmtId="0" fontId="0" fillId="25" borderId="45" xfId="0" applyFill="1" applyBorder="1" applyAlignment="1">
      <alignment horizontal="center" vertical="center" wrapText="1"/>
    </xf>
    <xf numFmtId="0" fontId="0" fillId="0" borderId="0" xfId="0" applyBorder="1" applyAlignment="1">
      <alignment horizontal="center"/>
    </xf>
    <xf numFmtId="0" fontId="3" fillId="0" borderId="0" xfId="1" applyBorder="1" applyAlignment="1">
      <alignment horizontal="center"/>
    </xf>
    <xf numFmtId="0" fontId="19" fillId="0" borderId="57" xfId="0" applyFont="1" applyBorder="1" applyAlignment="1">
      <alignment horizontal="center"/>
    </xf>
    <xf numFmtId="0" fontId="12" fillId="0" borderId="0" xfId="0" applyFont="1" applyAlignment="1">
      <alignment horizontal="center"/>
    </xf>
    <xf numFmtId="0" fontId="12" fillId="0" borderId="57" xfId="0" applyFont="1" applyBorder="1" applyAlignment="1">
      <alignment horizontal="center"/>
    </xf>
    <xf numFmtId="0" fontId="0" fillId="0" borderId="0" xfId="0" applyAlignment="1">
      <alignment horizontal="center"/>
    </xf>
    <xf numFmtId="0" fontId="0" fillId="0" borderId="57" xfId="0" applyBorder="1" applyAlignment="1">
      <alignment horizontal="center"/>
    </xf>
    <xf numFmtId="0" fontId="9" fillId="0" borderId="0" xfId="0" applyFont="1" applyAlignment="1">
      <alignment horizontal="center"/>
    </xf>
    <xf numFmtId="0" fontId="9" fillId="0" borderId="57" xfId="0" applyFont="1" applyBorder="1" applyAlignment="1">
      <alignment horizontal="center"/>
    </xf>
    <xf numFmtId="0" fontId="19" fillId="0" borderId="0" xfId="0" applyFont="1" applyAlignment="1">
      <alignment horizontal="center"/>
    </xf>
    <xf numFmtId="0" fontId="1" fillId="22" borderId="4" xfId="0" applyFont="1" applyFill="1"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14" fontId="9" fillId="0" borderId="45" xfId="0" applyNumberFormat="1" applyFont="1" applyBorder="1" applyAlignment="1" applyProtection="1">
      <alignment horizontal="center"/>
      <protection locked="0"/>
    </xf>
    <xf numFmtId="14" fontId="9" fillId="0" borderId="57" xfId="0" applyNumberFormat="1" applyFont="1" applyBorder="1" applyAlignment="1" applyProtection="1">
      <alignment horizontal="center"/>
      <protection locked="0"/>
    </xf>
    <xf numFmtId="0" fontId="9" fillId="0" borderId="46" xfId="0" applyFont="1" applyBorder="1" applyAlignment="1" applyProtection="1">
      <alignment horizontal="center"/>
      <protection locked="0"/>
    </xf>
    <xf numFmtId="0" fontId="14" fillId="0" borderId="0" xfId="0" applyFont="1" applyFill="1" applyAlignment="1">
      <alignment horizontal="center" vertical="center" wrapText="1"/>
    </xf>
    <xf numFmtId="0" fontId="1" fillId="2" borderId="4" xfId="0" applyFont="1" applyFill="1" applyBorder="1" applyAlignment="1" applyProtection="1">
      <alignment horizontal="left" vertical="center" wrapText="1"/>
      <protection locked="0"/>
    </xf>
    <xf numFmtId="0" fontId="0" fillId="22" borderId="1" xfId="0" applyFill="1" applyBorder="1" applyAlignment="1" applyProtection="1">
      <alignment horizontal="left" wrapText="1"/>
      <protection locked="0"/>
    </xf>
    <xf numFmtId="0" fontId="0" fillId="22" borderId="2" xfId="0" applyFill="1" applyBorder="1" applyAlignment="1" applyProtection="1">
      <alignment horizontal="left" wrapText="1"/>
      <protection locked="0"/>
    </xf>
    <xf numFmtId="0" fontId="0" fillId="22" borderId="3" xfId="0" applyFill="1" applyBorder="1" applyAlignment="1" applyProtection="1">
      <alignment horizontal="left" wrapText="1"/>
      <protection locked="0"/>
    </xf>
    <xf numFmtId="0" fontId="34" fillId="2" borderId="1" xfId="0" applyFont="1" applyFill="1" applyBorder="1" applyAlignment="1" applyProtection="1">
      <alignment horizontal="center" vertical="center" wrapText="1"/>
      <protection locked="0"/>
    </xf>
    <xf numFmtId="0" fontId="34" fillId="2" borderId="2"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0" fontId="1" fillId="23" borderId="4" xfId="0" applyFont="1" applyFill="1" applyBorder="1" applyAlignment="1" applyProtection="1">
      <alignment horizontal="left" vertical="center" wrapText="1"/>
      <protection locked="0"/>
    </xf>
    <xf numFmtId="0" fontId="1" fillId="23" borderId="1" xfId="0" applyFont="1" applyFill="1" applyBorder="1" applyAlignment="1" applyProtection="1">
      <alignment horizontal="left" vertical="center" wrapText="1"/>
      <protection locked="0"/>
    </xf>
    <xf numFmtId="0" fontId="1" fillId="23" borderId="2" xfId="0" applyFont="1" applyFill="1" applyBorder="1" applyAlignment="1" applyProtection="1">
      <alignment horizontal="left" vertical="center" wrapText="1"/>
      <protection locked="0"/>
    </xf>
    <xf numFmtId="0" fontId="1" fillId="23" borderId="3" xfId="0" applyFont="1" applyFill="1" applyBorder="1" applyAlignment="1" applyProtection="1">
      <alignment horizontal="left" vertical="center" wrapText="1"/>
      <protection locked="0"/>
    </xf>
    <xf numFmtId="0" fontId="1" fillId="23" borderId="1" xfId="0" applyFont="1" applyFill="1" applyBorder="1" applyAlignment="1" applyProtection="1">
      <alignment vertical="center" wrapText="1"/>
      <protection locked="0"/>
    </xf>
    <xf numFmtId="0" fontId="1" fillId="23" borderId="2" xfId="0" applyFont="1" applyFill="1" applyBorder="1" applyAlignment="1" applyProtection="1">
      <alignment vertical="center" wrapText="1"/>
      <protection locked="0"/>
    </xf>
    <xf numFmtId="0" fontId="1" fillId="23" borderId="3" xfId="0" applyFont="1" applyFill="1" applyBorder="1" applyAlignment="1" applyProtection="1">
      <alignment vertical="center" wrapText="1"/>
      <protection locked="0"/>
    </xf>
    <xf numFmtId="0" fontId="1" fillId="22" borderId="4" xfId="0" applyFont="1" applyFill="1" applyBorder="1" applyAlignment="1" applyProtection="1">
      <alignment horizontal="center" vertical="top"/>
      <protection locked="0"/>
    </xf>
    <xf numFmtId="0" fontId="1" fillId="22" borderId="1" xfId="0" applyFont="1" applyFill="1" applyBorder="1" applyAlignment="1" applyProtection="1">
      <alignment horizontal="center" vertical="top"/>
      <protection locked="0"/>
    </xf>
    <xf numFmtId="0" fontId="1" fillId="22" borderId="2" xfId="0" applyFont="1" applyFill="1" applyBorder="1" applyAlignment="1" applyProtection="1">
      <alignment horizontal="center" vertical="top"/>
      <protection locked="0"/>
    </xf>
    <xf numFmtId="0" fontId="1" fillId="22" borderId="3" xfId="0" applyFont="1" applyFill="1" applyBorder="1" applyAlignment="1" applyProtection="1">
      <alignment horizontal="center" vertical="top"/>
      <protection locked="0"/>
    </xf>
    <xf numFmtId="0" fontId="34" fillId="34" borderId="1" xfId="0" applyFont="1" applyFill="1" applyBorder="1" applyAlignment="1" applyProtection="1">
      <alignment horizontal="center" vertical="center" wrapText="1"/>
      <protection locked="0"/>
    </xf>
    <xf numFmtId="0" fontId="34" fillId="34" borderId="2" xfId="0" applyFont="1" applyFill="1" applyBorder="1" applyAlignment="1" applyProtection="1">
      <alignment horizontal="center" vertical="center" wrapText="1"/>
      <protection locked="0"/>
    </xf>
    <xf numFmtId="0" fontId="34" fillId="34" borderId="3" xfId="0" applyFont="1" applyFill="1" applyBorder="1" applyAlignment="1" applyProtection="1">
      <alignment horizontal="center" vertical="center" wrapText="1"/>
      <protection locked="0"/>
    </xf>
    <xf numFmtId="0" fontId="14" fillId="31" borderId="58" xfId="0" applyFont="1" applyFill="1" applyBorder="1" applyAlignment="1" applyProtection="1">
      <alignment horizontal="center" vertical="center" wrapText="1"/>
      <protection locked="0"/>
    </xf>
    <xf numFmtId="0" fontId="14" fillId="31" borderId="60" xfId="0" applyFont="1" applyFill="1" applyBorder="1" applyAlignment="1" applyProtection="1">
      <alignment horizontal="center" vertical="center" wrapText="1"/>
      <protection locked="0"/>
    </xf>
    <xf numFmtId="0" fontId="14" fillId="31" borderId="57" xfId="0" applyFont="1" applyFill="1" applyBorder="1" applyAlignment="1" applyProtection="1">
      <alignment horizontal="center" vertical="center" wrapText="1"/>
      <protection locked="0"/>
    </xf>
    <xf numFmtId="0" fontId="14" fillId="31" borderId="46"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top"/>
      <protection locked="0"/>
    </xf>
    <xf numFmtId="0" fontId="1" fillId="23" borderId="4" xfId="0" applyFont="1" applyFill="1" applyBorder="1" applyAlignment="1" applyProtection="1">
      <alignment horizontal="center" vertical="center" wrapText="1"/>
      <protection locked="0"/>
    </xf>
    <xf numFmtId="0" fontId="0" fillId="18" borderId="1" xfId="0" applyFill="1" applyBorder="1" applyAlignment="1" applyProtection="1">
      <alignment horizontal="center"/>
      <protection locked="0"/>
    </xf>
    <xf numFmtId="0" fontId="0" fillId="18" borderId="2" xfId="0" applyFill="1" applyBorder="1" applyAlignment="1" applyProtection="1">
      <alignment horizontal="center"/>
      <protection locked="0"/>
    </xf>
    <xf numFmtId="0" fontId="0" fillId="18" borderId="3" xfId="0" applyFill="1" applyBorder="1" applyAlignment="1" applyProtection="1">
      <alignment horizontal="center"/>
      <protection locked="0"/>
    </xf>
    <xf numFmtId="14" fontId="0" fillId="0" borderId="1" xfId="0" applyNumberFormat="1" applyBorder="1" applyAlignment="1">
      <alignment horizontal="center"/>
    </xf>
    <xf numFmtId="14" fontId="0" fillId="0" borderId="3" xfId="0" applyNumberFormat="1" applyBorder="1" applyAlignment="1">
      <alignment horizontal="center"/>
    </xf>
    <xf numFmtId="0" fontId="0" fillId="0" borderId="1"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16" fillId="0" borderId="0" xfId="0" applyFont="1" applyAlignment="1">
      <alignment horizontal="center" vertical="center" wrapText="1"/>
    </xf>
    <xf numFmtId="0" fontId="53" fillId="0" borderId="0" xfId="0" applyFont="1" applyAlignment="1">
      <alignment horizontal="center" vertical="center"/>
    </xf>
    <xf numFmtId="0" fontId="13" fillId="21" borderId="0" xfId="0" applyFont="1" applyFill="1" applyAlignment="1" applyProtection="1">
      <alignment horizontal="center" vertical="center"/>
      <protection locked="0"/>
    </xf>
    <xf numFmtId="0" fontId="35" fillId="0" borderId="1" xfId="0" applyFont="1" applyFill="1" applyBorder="1" applyAlignment="1" applyProtection="1">
      <alignment horizontal="center" vertical="center"/>
      <protection locked="0"/>
    </xf>
    <xf numFmtId="0" fontId="35" fillId="0" borderId="2" xfId="0" applyFont="1" applyFill="1" applyBorder="1" applyAlignment="1" applyProtection="1">
      <alignment horizontal="center" vertical="center"/>
      <protection locked="0"/>
    </xf>
    <xf numFmtId="0" fontId="35" fillId="0" borderId="3" xfId="0" applyFont="1" applyFill="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0" borderId="2" xfId="0" applyBorder="1" applyAlignment="1">
      <alignment horizontal="center" vertical="center" wrapText="1"/>
    </xf>
    <xf numFmtId="0" fontId="17" fillId="0" borderId="2" xfId="0" applyFont="1" applyBorder="1" applyAlignment="1">
      <alignment horizontal="center" vertical="center" wrapText="1"/>
    </xf>
    <xf numFmtId="0" fontId="0" fillId="0" borderId="61" xfId="0" applyBorder="1" applyAlignment="1">
      <alignment horizontal="center" vertical="justify" wrapText="1"/>
    </xf>
    <xf numFmtId="0" fontId="0" fillId="0" borderId="46" xfId="0" applyBorder="1" applyAlignment="1">
      <alignment horizontal="center" vertical="justify" wrapText="1"/>
    </xf>
    <xf numFmtId="0" fontId="0" fillId="0" borderId="59" xfId="0" applyBorder="1" applyAlignment="1">
      <alignment horizontal="left"/>
    </xf>
    <xf numFmtId="0" fontId="0" fillId="0" borderId="58" xfId="0" applyBorder="1" applyAlignment="1">
      <alignment horizontal="left"/>
    </xf>
    <xf numFmtId="0" fontId="1" fillId="26" borderId="1" xfId="0" applyFont="1" applyFill="1" applyBorder="1" applyAlignment="1" applyProtection="1">
      <alignment horizontal="center" vertical="center" wrapText="1"/>
      <protection locked="0"/>
    </xf>
    <xf numFmtId="0" fontId="1" fillId="26" borderId="2" xfId="0" applyFont="1" applyFill="1" applyBorder="1" applyAlignment="1" applyProtection="1">
      <alignment horizontal="center" vertical="center" wrapText="1"/>
      <protection locked="0"/>
    </xf>
    <xf numFmtId="0" fontId="1" fillId="26" borderId="3"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1" fillId="22" borderId="1" xfId="0" applyFont="1" applyFill="1" applyBorder="1" applyAlignment="1" applyProtection="1">
      <alignment horizontal="center" vertical="top" wrapText="1"/>
      <protection locked="0"/>
    </xf>
    <xf numFmtId="0" fontId="1" fillId="22" borderId="2" xfId="0" applyFont="1" applyFill="1" applyBorder="1" applyAlignment="1" applyProtection="1">
      <alignment horizontal="center" vertical="top" wrapText="1"/>
      <protection locked="0"/>
    </xf>
    <xf numFmtId="0" fontId="1" fillId="22" borderId="3" xfId="0" applyFont="1" applyFill="1" applyBorder="1" applyAlignment="1" applyProtection="1">
      <alignment horizontal="center" vertical="top" wrapText="1"/>
      <protection locked="0"/>
    </xf>
    <xf numFmtId="0" fontId="31" fillId="27" borderId="33" xfId="0" applyFont="1" applyFill="1" applyBorder="1" applyAlignment="1">
      <alignment horizontal="center"/>
    </xf>
    <xf numFmtId="0" fontId="31" fillId="27" borderId="17" xfId="0" applyFont="1" applyFill="1" applyBorder="1" applyAlignment="1">
      <alignment horizontal="center"/>
    </xf>
    <xf numFmtId="0" fontId="31" fillId="27" borderId="30" xfId="0" applyFont="1" applyFill="1" applyBorder="1" applyAlignment="1">
      <alignment horizontal="center"/>
    </xf>
    <xf numFmtId="0" fontId="1" fillId="18" borderId="1" xfId="0" applyFont="1" applyFill="1" applyBorder="1" applyAlignment="1" applyProtection="1">
      <alignment horizontal="left" vertical="center" wrapText="1"/>
      <protection locked="0"/>
    </xf>
    <xf numFmtId="0" fontId="1" fillId="18" borderId="2" xfId="0" applyFont="1" applyFill="1" applyBorder="1" applyAlignment="1" applyProtection="1">
      <alignment horizontal="left" vertical="center" wrapText="1"/>
      <protection locked="0"/>
    </xf>
    <xf numFmtId="0" fontId="1" fillId="18" borderId="3"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21" fillId="0" borderId="0" xfId="0" applyFont="1" applyBorder="1" applyAlignment="1">
      <alignment horizontal="center"/>
    </xf>
    <xf numFmtId="0" fontId="1" fillId="31" borderId="4" xfId="0" applyFont="1" applyFill="1" applyBorder="1" applyAlignment="1" applyProtection="1">
      <alignment horizontal="center" vertical="top"/>
      <protection locked="0"/>
    </xf>
    <xf numFmtId="14" fontId="5" fillId="0" borderId="1" xfId="0" applyNumberFormat="1" applyFont="1" applyBorder="1" applyAlignment="1" applyProtection="1">
      <alignment horizontal="center" vertical="center"/>
      <protection locked="0"/>
    </xf>
    <xf numFmtId="14" fontId="5" fillId="0" borderId="2"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9" fillId="0" borderId="1"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1" fillId="26" borderId="4" xfId="0" applyFont="1" applyFill="1" applyBorder="1" applyAlignment="1" applyProtection="1">
      <alignment horizontal="center" vertical="center" wrapText="1"/>
      <protection locked="0"/>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1" fillId="0" borderId="0" xfId="0" applyFont="1" applyAlignment="1">
      <alignment horizontal="center"/>
    </xf>
    <xf numFmtId="0" fontId="0" fillId="22" borderId="1" xfId="0" applyFill="1" applyBorder="1" applyAlignment="1" applyProtection="1">
      <alignment horizontal="center"/>
      <protection locked="0"/>
    </xf>
    <xf numFmtId="0" fontId="0" fillId="22" borderId="2" xfId="0" applyFill="1" applyBorder="1" applyAlignment="1" applyProtection="1">
      <alignment horizontal="center"/>
      <protection locked="0"/>
    </xf>
    <xf numFmtId="0" fontId="0" fillId="22" borderId="3" xfId="0" applyFill="1" applyBorder="1" applyAlignment="1" applyProtection="1">
      <alignment horizontal="center"/>
      <protection locked="0"/>
    </xf>
    <xf numFmtId="0" fontId="1" fillId="29" borderId="4" xfId="0" applyFont="1" applyFill="1" applyBorder="1" applyAlignment="1" applyProtection="1">
      <alignment horizontal="center" vertical="top"/>
      <protection locked="0"/>
    </xf>
    <xf numFmtId="0" fontId="1" fillId="29" borderId="1" xfId="0" applyFont="1" applyFill="1" applyBorder="1" applyAlignment="1" applyProtection="1">
      <alignment horizontal="center" vertical="top"/>
      <protection locked="0"/>
    </xf>
    <xf numFmtId="0" fontId="1" fillId="29" borderId="2" xfId="0" applyFont="1" applyFill="1" applyBorder="1" applyAlignment="1" applyProtection="1">
      <alignment horizontal="center" vertical="top"/>
      <protection locked="0"/>
    </xf>
    <xf numFmtId="0" fontId="1" fillId="29" borderId="3" xfId="0" applyFont="1" applyFill="1" applyBorder="1" applyAlignment="1" applyProtection="1">
      <alignment horizontal="center" vertical="top"/>
      <protection locked="0"/>
    </xf>
    <xf numFmtId="0" fontId="1" fillId="23" borderId="59" xfId="0" applyFont="1" applyFill="1" applyBorder="1" applyAlignment="1" applyProtection="1">
      <alignment horizontal="left" vertical="center"/>
      <protection locked="0"/>
    </xf>
    <xf numFmtId="0" fontId="1" fillId="23" borderId="58" xfId="0" applyFont="1" applyFill="1" applyBorder="1" applyAlignment="1" applyProtection="1">
      <alignment horizontal="left" vertical="center"/>
      <protection locked="0"/>
    </xf>
    <xf numFmtId="0" fontId="1" fillId="23" borderId="60" xfId="0" applyFont="1" applyFill="1" applyBorder="1" applyAlignment="1" applyProtection="1">
      <alignment horizontal="left" vertical="center"/>
      <protection locked="0"/>
    </xf>
    <xf numFmtId="0" fontId="1" fillId="23" borderId="45" xfId="0" applyFont="1" applyFill="1" applyBorder="1" applyAlignment="1" applyProtection="1">
      <alignment horizontal="left" vertical="center"/>
      <protection locked="0"/>
    </xf>
    <xf numFmtId="0" fontId="1" fillId="23" borderId="57" xfId="0" applyFont="1" applyFill="1" applyBorder="1" applyAlignment="1" applyProtection="1">
      <alignment horizontal="left" vertical="center"/>
      <protection locked="0"/>
    </xf>
    <xf numFmtId="0" fontId="1" fillId="23" borderId="46" xfId="0" applyFont="1" applyFill="1" applyBorder="1" applyAlignment="1" applyProtection="1">
      <alignment horizontal="left" vertical="center"/>
      <protection locked="0"/>
    </xf>
    <xf numFmtId="0" fontId="1" fillId="23" borderId="58" xfId="0" applyFont="1" applyFill="1" applyBorder="1" applyAlignment="1" applyProtection="1">
      <alignment horizontal="center" vertical="center"/>
      <protection locked="0"/>
    </xf>
    <xf numFmtId="0" fontId="1" fillId="23" borderId="60" xfId="0" applyFont="1" applyFill="1" applyBorder="1" applyAlignment="1" applyProtection="1">
      <alignment horizontal="center" vertical="center"/>
      <protection locked="0"/>
    </xf>
    <xf numFmtId="0" fontId="1" fillId="23" borderId="57" xfId="0" applyFont="1" applyFill="1" applyBorder="1" applyAlignment="1" applyProtection="1">
      <alignment horizontal="center" vertical="center"/>
      <protection locked="0"/>
    </xf>
    <xf numFmtId="0" fontId="1" fillId="23" borderId="46" xfId="0" applyFont="1" applyFill="1" applyBorder="1" applyAlignment="1" applyProtection="1">
      <alignment horizontal="center" vertical="center"/>
      <protection locked="0"/>
    </xf>
    <xf numFmtId="0" fontId="0" fillId="0" borderId="0" xfId="0" applyFont="1" applyAlignment="1">
      <alignment horizontal="center" vertical="center"/>
    </xf>
    <xf numFmtId="0" fontId="8" fillId="12" borderId="17" xfId="0" applyFont="1" applyFill="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3" fillId="0" borderId="0" xfId="0" applyFont="1" applyAlignment="1">
      <alignment horizontal="center" vertical="center"/>
    </xf>
    <xf numFmtId="0" fontId="1" fillId="16" borderId="24" xfId="0" applyFont="1" applyFill="1" applyBorder="1" applyAlignment="1">
      <alignment horizontal="center" vertical="center" textRotation="90" wrapText="1"/>
    </xf>
    <xf numFmtId="0" fontId="1" fillId="16" borderId="25" xfId="0" applyFont="1" applyFill="1" applyBorder="1" applyAlignment="1">
      <alignment horizontal="center" vertical="center" textRotation="90" wrapText="1"/>
    </xf>
    <xf numFmtId="0" fontId="1" fillId="16" borderId="48" xfId="0" applyFont="1" applyFill="1" applyBorder="1" applyAlignment="1">
      <alignment horizontal="center" vertical="center" textRotation="90" wrapText="1"/>
    </xf>
    <xf numFmtId="0" fontId="1" fillId="16" borderId="26" xfId="0" applyFont="1" applyFill="1" applyBorder="1" applyAlignment="1">
      <alignment horizontal="center" vertical="center" textRotation="90" wrapText="1"/>
    </xf>
    <xf numFmtId="0" fontId="1" fillId="14" borderId="16" xfId="0" applyFont="1" applyFill="1" applyBorder="1" applyAlignment="1">
      <alignment horizontal="center" vertical="center" textRotation="90" wrapText="1"/>
    </xf>
    <xf numFmtId="0" fontId="1" fillId="14" borderId="22" xfId="0" applyFont="1" applyFill="1" applyBorder="1" applyAlignment="1">
      <alignment horizontal="center" vertical="center" textRotation="90" wrapText="1"/>
    </xf>
    <xf numFmtId="0" fontId="1" fillId="14" borderId="23" xfId="0" applyFont="1" applyFill="1" applyBorder="1" applyAlignment="1">
      <alignment horizontal="center" vertical="center" textRotation="90" wrapText="1"/>
    </xf>
    <xf numFmtId="0" fontId="1" fillId="13" borderId="27" xfId="0" applyFont="1" applyFill="1" applyBorder="1" applyAlignment="1">
      <alignment horizontal="center" vertical="center" textRotation="90" wrapText="1"/>
    </xf>
    <xf numFmtId="0" fontId="1" fillId="13" borderId="10" xfId="0" applyFont="1" applyFill="1" applyBorder="1" applyAlignment="1">
      <alignment horizontal="center" vertical="center" textRotation="90" wrapText="1"/>
    </xf>
    <xf numFmtId="0" fontId="1" fillId="13" borderId="67" xfId="0" applyFont="1" applyFill="1" applyBorder="1" applyAlignment="1">
      <alignment horizontal="center" vertical="center" textRotation="90" wrapText="1"/>
    </xf>
    <xf numFmtId="0" fontId="1" fillId="13" borderId="11" xfId="0" applyFont="1" applyFill="1" applyBorder="1" applyAlignment="1">
      <alignment horizontal="center" vertical="center" textRotation="90" wrapText="1"/>
    </xf>
    <xf numFmtId="0" fontId="1" fillId="15" borderId="16" xfId="0" applyFont="1" applyFill="1" applyBorder="1" applyAlignment="1">
      <alignment horizontal="center" vertical="center" textRotation="90" wrapText="1"/>
    </xf>
    <xf numFmtId="0" fontId="1" fillId="15" borderId="22" xfId="0" applyFont="1" applyFill="1" applyBorder="1" applyAlignment="1">
      <alignment horizontal="center" vertical="center" textRotation="90" wrapText="1"/>
    </xf>
    <xf numFmtId="0" fontId="1" fillId="15" borderId="23" xfId="0" applyFont="1" applyFill="1" applyBorder="1" applyAlignment="1">
      <alignment horizontal="center" vertical="center" textRotation="90" wrapText="1"/>
    </xf>
    <xf numFmtId="0" fontId="1" fillId="7" borderId="24" xfId="0" applyFont="1" applyFill="1" applyBorder="1" applyAlignment="1">
      <alignment horizontal="center" vertical="center" textRotation="90" wrapText="1"/>
    </xf>
    <xf numFmtId="0" fontId="1" fillId="7" borderId="25" xfId="0" applyFont="1" applyFill="1" applyBorder="1" applyAlignment="1">
      <alignment horizontal="center" vertical="center" textRotation="90" wrapText="1"/>
    </xf>
    <xf numFmtId="0" fontId="1" fillId="7" borderId="26" xfId="0" applyFont="1" applyFill="1" applyBorder="1" applyAlignment="1">
      <alignment horizontal="center" vertical="center" textRotation="90" wrapText="1"/>
    </xf>
    <xf numFmtId="0" fontId="11" fillId="12" borderId="0" xfId="0" applyFont="1" applyFill="1" applyAlignment="1">
      <alignment horizontal="center" vertical="center"/>
    </xf>
    <xf numFmtId="0" fontId="1" fillId="17" borderId="16" xfId="0" applyFont="1" applyFill="1" applyBorder="1" applyAlignment="1">
      <alignment horizontal="center" vertical="center" textRotation="90" wrapText="1"/>
    </xf>
    <xf numFmtId="0" fontId="1" fillId="17" borderId="22" xfId="0" applyFont="1" applyFill="1" applyBorder="1" applyAlignment="1">
      <alignment horizontal="center" vertical="center" textRotation="90" wrapText="1"/>
    </xf>
    <xf numFmtId="0" fontId="1" fillId="11" borderId="0" xfId="0" applyFont="1" applyFill="1" applyBorder="1" applyAlignment="1">
      <alignment horizontal="center" vertical="center"/>
    </xf>
    <xf numFmtId="0" fontId="1" fillId="17" borderId="66" xfId="0" applyFont="1" applyFill="1" applyBorder="1" applyAlignment="1">
      <alignment horizontal="center" vertical="center" textRotation="90" wrapText="1"/>
    </xf>
    <xf numFmtId="0" fontId="1" fillId="17" borderId="13" xfId="0" applyFont="1" applyFill="1" applyBorder="1" applyAlignment="1">
      <alignment horizontal="center" vertical="center" textRotation="90" wrapText="1"/>
    </xf>
    <xf numFmtId="0" fontId="1" fillId="17" borderId="24" xfId="0" applyFont="1" applyFill="1" applyBorder="1" applyAlignment="1">
      <alignment horizontal="center" vertical="center" textRotation="90" wrapText="1"/>
    </xf>
    <xf numFmtId="0" fontId="1" fillId="17" borderId="25" xfId="0" applyFont="1" applyFill="1" applyBorder="1" applyAlignment="1">
      <alignment horizontal="center" vertical="center" textRotation="90" wrapText="1"/>
    </xf>
    <xf numFmtId="0" fontId="1" fillId="17" borderId="48" xfId="0" applyFont="1" applyFill="1" applyBorder="1" applyAlignment="1">
      <alignment horizontal="center" vertical="center" textRotation="90" wrapText="1"/>
    </xf>
    <xf numFmtId="0" fontId="1" fillId="17" borderId="26" xfId="0" applyFont="1" applyFill="1" applyBorder="1" applyAlignment="1">
      <alignment horizontal="center" vertical="center" textRotation="90" wrapText="1"/>
    </xf>
    <xf numFmtId="0" fontId="1" fillId="9" borderId="16" xfId="0" applyFont="1" applyFill="1" applyBorder="1" applyAlignment="1">
      <alignment horizontal="center" vertical="center" textRotation="90"/>
    </xf>
    <xf numFmtId="0" fontId="1" fillId="9" borderId="23" xfId="0" applyFont="1" applyFill="1" applyBorder="1" applyAlignment="1">
      <alignment horizontal="center" vertical="center" textRotation="90"/>
    </xf>
    <xf numFmtId="0" fontId="4" fillId="0" borderId="74" xfId="0" applyFont="1" applyFill="1" applyBorder="1" applyAlignment="1">
      <alignment horizontal="left" vertical="center" wrapText="1"/>
    </xf>
    <xf numFmtId="0" fontId="4" fillId="0" borderId="62" xfId="0" applyFont="1" applyFill="1" applyBorder="1" applyAlignment="1">
      <alignment horizontal="left" vertical="center"/>
    </xf>
    <xf numFmtId="0" fontId="4" fillId="0" borderId="15" xfId="0" applyFont="1" applyFill="1" applyBorder="1" applyAlignment="1">
      <alignment horizontal="left" vertical="center"/>
    </xf>
    <xf numFmtId="0" fontId="1" fillId="14" borderId="27" xfId="0" applyFont="1" applyFill="1" applyBorder="1" applyAlignment="1">
      <alignment horizontal="center" vertical="center" textRotation="90" wrapText="1"/>
    </xf>
    <xf numFmtId="0" fontId="1" fillId="14" borderId="10" xfId="0" applyFont="1" applyFill="1" applyBorder="1" applyAlignment="1">
      <alignment horizontal="center" vertical="center" textRotation="90" wrapText="1"/>
    </xf>
    <xf numFmtId="0" fontId="1" fillId="14" borderId="11" xfId="0" applyFont="1" applyFill="1" applyBorder="1" applyAlignment="1">
      <alignment horizontal="center" vertical="center" textRotation="90" wrapText="1"/>
    </xf>
    <xf numFmtId="0" fontId="1" fillId="13" borderId="9" xfId="0" applyFont="1" applyFill="1" applyBorder="1" applyAlignment="1">
      <alignment horizontal="center" vertical="center" textRotation="90" wrapText="1"/>
    </xf>
    <xf numFmtId="0" fontId="1" fillId="0" borderId="31" xfId="0" applyFont="1" applyBorder="1" applyAlignment="1">
      <alignment horizontal="left"/>
    </xf>
    <xf numFmtId="0" fontId="1" fillId="0" borderId="32" xfId="0" applyFont="1" applyBorder="1" applyAlignment="1">
      <alignment horizontal="left"/>
    </xf>
    <xf numFmtId="0" fontId="0" fillId="0" borderId="69" xfId="0" applyBorder="1" applyAlignment="1">
      <alignment horizontal="left" wrapText="1"/>
    </xf>
    <xf numFmtId="0" fontId="0" fillId="0" borderId="66" xfId="0" applyBorder="1" applyAlignment="1">
      <alignment horizontal="left" wrapText="1"/>
    </xf>
    <xf numFmtId="0" fontId="0" fillId="0" borderId="33" xfId="0" applyBorder="1" applyAlignment="1">
      <alignment horizontal="center" vertical="center" wrapText="1"/>
    </xf>
    <xf numFmtId="0" fontId="0" fillId="0" borderId="30" xfId="0" applyBorder="1" applyAlignment="1">
      <alignment horizontal="center" vertical="center" wrapText="1"/>
    </xf>
    <xf numFmtId="0" fontId="0" fillId="0" borderId="68" xfId="0" applyBorder="1" applyAlignment="1">
      <alignment horizontal="center" wrapText="1"/>
    </xf>
    <xf numFmtId="0" fontId="0" fillId="0" borderId="68" xfId="0" applyBorder="1" applyAlignment="1">
      <alignment horizontal="center" vertical="center" wrapText="1"/>
    </xf>
    <xf numFmtId="0" fontId="0" fillId="0" borderId="1" xfId="0" applyBorder="1" applyAlignment="1">
      <alignment horizontal="center" wrapText="1"/>
    </xf>
    <xf numFmtId="0" fontId="0" fillId="0" borderId="78" xfId="0" applyBorder="1" applyAlignment="1">
      <alignment horizontal="center" wrapText="1"/>
    </xf>
    <xf numFmtId="0" fontId="0" fillId="0" borderId="69" xfId="0" applyFill="1" applyBorder="1" applyAlignment="1">
      <alignment horizontal="center" vertical="center" wrapText="1"/>
    </xf>
    <xf numFmtId="0" fontId="0" fillId="0" borderId="30" xfId="0" applyFill="1" applyBorder="1" applyAlignment="1">
      <alignment horizontal="center" vertical="center" wrapText="1"/>
    </xf>
    <xf numFmtId="0" fontId="32" fillId="27" borderId="33" xfId="0" applyFont="1" applyFill="1" applyBorder="1" applyAlignment="1">
      <alignment horizontal="center" vertical="center" wrapText="1"/>
    </xf>
    <xf numFmtId="0" fontId="32" fillId="27" borderId="17" xfId="0" applyFont="1" applyFill="1" applyBorder="1" applyAlignment="1">
      <alignment horizontal="center" vertical="center" wrapText="1"/>
    </xf>
    <xf numFmtId="0" fontId="32" fillId="27" borderId="30" xfId="0" applyFont="1" applyFill="1" applyBorder="1" applyAlignment="1">
      <alignment horizontal="center" vertical="center" wrapText="1"/>
    </xf>
    <xf numFmtId="0" fontId="58" fillId="26" borderId="1" xfId="0" applyFont="1" applyFill="1" applyBorder="1" applyAlignment="1">
      <alignment vertical="top" wrapText="1"/>
    </xf>
    <xf numFmtId="0" fontId="58" fillId="26" borderId="2" xfId="0" applyFont="1" applyFill="1" applyBorder="1" applyAlignment="1">
      <alignment vertical="top" wrapText="1"/>
    </xf>
    <xf numFmtId="0" fontId="58" fillId="26" borderId="3" xfId="0" applyFont="1" applyFill="1" applyBorder="1" applyAlignment="1">
      <alignment vertical="top" wrapText="1"/>
    </xf>
    <xf numFmtId="0" fontId="58" fillId="0" borderId="1" xfId="0" applyFont="1" applyBorder="1" applyAlignment="1">
      <alignment horizontal="left"/>
    </xf>
    <xf numFmtId="0" fontId="58" fillId="0" borderId="2" xfId="0" applyFont="1" applyBorder="1" applyAlignment="1">
      <alignment horizontal="left"/>
    </xf>
    <xf numFmtId="0" fontId="58" fillId="0" borderId="3" xfId="0" applyFont="1" applyBorder="1" applyAlignment="1">
      <alignment horizontal="left"/>
    </xf>
    <xf numFmtId="0" fontId="57" fillId="0" borderId="1" xfId="0" applyFont="1" applyBorder="1" applyAlignment="1">
      <alignment horizontal="left"/>
    </xf>
    <xf numFmtId="0" fontId="57" fillId="0" borderId="2" xfId="0" applyFont="1" applyBorder="1" applyAlignment="1">
      <alignment horizontal="left"/>
    </xf>
    <xf numFmtId="0" fontId="57" fillId="0" borderId="3" xfId="0" applyFont="1" applyBorder="1" applyAlignment="1">
      <alignment horizontal="left"/>
    </xf>
    <xf numFmtId="0" fontId="57" fillId="0" borderId="1" xfId="0" applyFont="1" applyBorder="1" applyAlignment="1">
      <alignment horizontal="left" wrapText="1"/>
    </xf>
    <xf numFmtId="0" fontId="57" fillId="0" borderId="2" xfId="0" applyFont="1" applyBorder="1" applyAlignment="1">
      <alignment horizontal="left" wrapText="1"/>
    </xf>
    <xf numFmtId="0" fontId="57" fillId="0" borderId="3" xfId="0" applyFont="1" applyBorder="1" applyAlignment="1">
      <alignment horizontal="left" wrapText="1"/>
    </xf>
    <xf numFmtId="0" fontId="57" fillId="31" borderId="0" xfId="0" applyFont="1" applyFill="1" applyAlignment="1">
      <alignment horizontal="center"/>
    </xf>
    <xf numFmtId="0" fontId="58" fillId="30" borderId="0" xfId="0" applyFont="1" applyFill="1" applyAlignment="1">
      <alignment horizontal="center" wrapText="1"/>
    </xf>
    <xf numFmtId="0" fontId="57" fillId="18" borderId="0" xfId="0" applyFont="1" applyFill="1" applyAlignment="1">
      <alignment horizontal="left" vertical="top" wrapText="1"/>
    </xf>
    <xf numFmtId="0" fontId="58" fillId="18" borderId="0" xfId="0" applyFont="1" applyFill="1" applyAlignment="1">
      <alignment wrapText="1"/>
    </xf>
    <xf numFmtId="0" fontId="57" fillId="31" borderId="56" xfId="0" applyFont="1" applyFill="1" applyBorder="1" applyAlignment="1">
      <alignment horizontal="center"/>
    </xf>
    <xf numFmtId="0" fontId="58" fillId="22" borderId="59" xfId="0" applyFont="1" applyFill="1" applyBorder="1" applyAlignment="1">
      <alignment horizontal="left" vertical="top"/>
    </xf>
    <xf numFmtId="0" fontId="58" fillId="22" borderId="58" xfId="0" applyFont="1" applyFill="1" applyBorder="1" applyAlignment="1">
      <alignment horizontal="left" vertical="top"/>
    </xf>
    <xf numFmtId="0" fontId="58" fillId="22" borderId="60" xfId="0" applyFont="1" applyFill="1" applyBorder="1" applyAlignment="1">
      <alignment horizontal="left" vertical="top"/>
    </xf>
    <xf numFmtId="0" fontId="58" fillId="22" borderId="56" xfId="0" applyFont="1" applyFill="1" applyBorder="1" applyAlignment="1">
      <alignment horizontal="left" vertical="top"/>
    </xf>
    <xf numFmtId="0" fontId="58" fillId="22" borderId="0" xfId="0" applyFont="1" applyFill="1" applyBorder="1" applyAlignment="1">
      <alignment horizontal="left" vertical="top"/>
    </xf>
    <xf numFmtId="0" fontId="58" fillId="22" borderId="61" xfId="0" applyFont="1" applyFill="1" applyBorder="1" applyAlignment="1">
      <alignment horizontal="left" vertical="top"/>
    </xf>
    <xf numFmtId="0" fontId="58" fillId="22" borderId="45" xfId="0" applyFont="1" applyFill="1" applyBorder="1" applyAlignment="1">
      <alignment horizontal="left" vertical="top"/>
    </xf>
    <xf numFmtId="0" fontId="58" fillId="22" borderId="57" xfId="0" applyFont="1" applyFill="1" applyBorder="1" applyAlignment="1">
      <alignment horizontal="left" vertical="top"/>
    </xf>
    <xf numFmtId="0" fontId="58" fillId="22" borderId="46" xfId="0" applyFont="1" applyFill="1" applyBorder="1" applyAlignment="1">
      <alignment horizontal="left" vertical="top"/>
    </xf>
    <xf numFmtId="0" fontId="58" fillId="30" borderId="1" xfId="0" applyFont="1" applyFill="1" applyBorder="1" applyAlignment="1">
      <alignment horizontal="left" vertical="top" wrapText="1"/>
    </xf>
    <xf numFmtId="0" fontId="58" fillId="30" borderId="2" xfId="0" applyFont="1" applyFill="1" applyBorder="1" applyAlignment="1">
      <alignment horizontal="left" vertical="top" wrapText="1"/>
    </xf>
    <xf numFmtId="0" fontId="58" fillId="30" borderId="3" xfId="0" applyFont="1" applyFill="1" applyBorder="1" applyAlignment="1">
      <alignment horizontal="left" vertical="top" wrapText="1"/>
    </xf>
    <xf numFmtId="0" fontId="58" fillId="26" borderId="1" xfId="0" applyFont="1" applyFill="1" applyBorder="1" applyAlignment="1">
      <alignment horizontal="left"/>
    </xf>
    <xf numFmtId="0" fontId="58" fillId="26" borderId="2" xfId="0" applyFont="1" applyFill="1" applyBorder="1" applyAlignment="1">
      <alignment horizontal="left"/>
    </xf>
    <xf numFmtId="0" fontId="58" fillId="26" borderId="3" xfId="0" applyFont="1" applyFill="1" applyBorder="1" applyAlignment="1">
      <alignment horizontal="left"/>
    </xf>
    <xf numFmtId="0" fontId="58" fillId="26" borderId="1" xfId="0" applyFont="1" applyFill="1" applyBorder="1" applyAlignment="1"/>
    <xf numFmtId="0" fontId="58" fillId="26" borderId="2" xfId="0" applyFont="1" applyFill="1" applyBorder="1" applyAlignment="1"/>
    <xf numFmtId="0" fontId="58" fillId="26" borderId="3" xfId="0" applyFont="1" applyFill="1" applyBorder="1" applyAlignment="1"/>
    <xf numFmtId="0" fontId="58" fillId="26" borderId="1" xfId="0" applyFont="1" applyFill="1" applyBorder="1" applyAlignment="1">
      <alignment wrapText="1"/>
    </xf>
    <xf numFmtId="0" fontId="58" fillId="26" borderId="2" xfId="0" applyFont="1" applyFill="1" applyBorder="1" applyAlignment="1">
      <alignment wrapText="1"/>
    </xf>
    <xf numFmtId="0" fontId="58" fillId="26" borderId="3" xfId="0" applyFont="1" applyFill="1" applyBorder="1" applyAlignment="1">
      <alignment wrapText="1"/>
    </xf>
    <xf numFmtId="0" fontId="57" fillId="37" borderId="56" xfId="0" applyFont="1" applyFill="1" applyBorder="1" applyAlignment="1">
      <alignment horizontal="center"/>
    </xf>
    <xf numFmtId="0" fontId="58" fillId="30" borderId="1" xfId="0" applyFont="1" applyFill="1" applyBorder="1" applyAlignment="1">
      <alignment horizontal="left" vertical="center" wrapText="1"/>
    </xf>
    <xf numFmtId="0" fontId="58" fillId="30" borderId="2" xfId="0" applyFont="1" applyFill="1" applyBorder="1" applyAlignment="1">
      <alignment horizontal="left" vertical="center" wrapText="1"/>
    </xf>
    <xf numFmtId="0" fontId="58" fillId="30" borderId="3" xfId="0" applyFont="1" applyFill="1" applyBorder="1" applyAlignment="1">
      <alignment horizontal="left" vertical="center" wrapText="1"/>
    </xf>
    <xf numFmtId="0" fontId="43" fillId="22" borderId="56" xfId="0" applyFont="1" applyFill="1" applyBorder="1" applyAlignment="1">
      <alignment horizontal="center" vertical="top" wrapText="1"/>
    </xf>
    <xf numFmtId="0" fontId="43" fillId="22" borderId="0" xfId="0" applyFont="1" applyFill="1" applyBorder="1" applyAlignment="1">
      <alignment horizontal="center" vertical="top" wrapText="1"/>
    </xf>
    <xf numFmtId="0" fontId="43" fillId="22" borderId="61" xfId="0" applyFont="1" applyFill="1" applyBorder="1" applyAlignment="1">
      <alignment horizontal="center" vertical="top" wrapText="1"/>
    </xf>
    <xf numFmtId="0" fontId="43" fillId="22" borderId="45" xfId="0" applyFont="1" applyFill="1" applyBorder="1" applyAlignment="1">
      <alignment horizontal="center" vertical="top" wrapText="1"/>
    </xf>
    <xf numFmtId="0" fontId="43" fillId="22" borderId="57" xfId="0" applyFont="1" applyFill="1" applyBorder="1" applyAlignment="1">
      <alignment horizontal="center" vertical="top" wrapText="1"/>
    </xf>
    <xf numFmtId="0" fontId="43" fillId="22" borderId="46" xfId="0" applyFont="1" applyFill="1" applyBorder="1" applyAlignment="1">
      <alignment horizontal="center" vertical="top" wrapText="1"/>
    </xf>
    <xf numFmtId="0" fontId="43" fillId="6" borderId="4" xfId="0" applyFont="1" applyFill="1" applyBorder="1" applyAlignment="1">
      <alignment horizontal="center"/>
    </xf>
    <xf numFmtId="0" fontId="42" fillId="5" borderId="4" xfId="0" applyFont="1" applyFill="1" applyBorder="1" applyAlignment="1">
      <alignment horizontal="left" vertical="center" wrapText="1"/>
    </xf>
    <xf numFmtId="0" fontId="0" fillId="0" borderId="4" xfId="0" applyBorder="1" applyAlignment="1">
      <alignment horizontal="center" wrapText="1"/>
    </xf>
    <xf numFmtId="0" fontId="42" fillId="0" borderId="59" xfId="0" applyFont="1" applyBorder="1" applyAlignment="1">
      <alignment horizontal="left" vertical="center" wrapText="1"/>
    </xf>
    <xf numFmtId="0" fontId="42" fillId="0" borderId="58" xfId="0" applyFont="1" applyBorder="1" applyAlignment="1">
      <alignment horizontal="left" vertical="center" wrapText="1"/>
    </xf>
    <xf numFmtId="0" fontId="42" fillId="0" borderId="60" xfId="0" applyFont="1" applyBorder="1" applyAlignment="1">
      <alignment horizontal="left" vertical="center" wrapText="1"/>
    </xf>
    <xf numFmtId="0" fontId="42" fillId="0" borderId="45" xfId="0" applyFont="1" applyBorder="1" applyAlignment="1">
      <alignment horizontal="left" vertical="center" wrapText="1"/>
    </xf>
    <xf numFmtId="0" fontId="42" fillId="0" borderId="57" xfId="0" applyFont="1" applyBorder="1" applyAlignment="1">
      <alignment horizontal="left" vertical="center" wrapText="1"/>
    </xf>
    <xf numFmtId="0" fontId="42" fillId="0" borderId="46" xfId="0" applyFont="1" applyBorder="1" applyAlignment="1">
      <alignment horizontal="left" vertical="center" wrapText="1"/>
    </xf>
    <xf numFmtId="0" fontId="11" fillId="33" borderId="59" xfId="0" applyFont="1" applyFill="1" applyBorder="1" applyAlignment="1">
      <alignment horizontal="left" wrapText="1"/>
    </xf>
    <xf numFmtId="0" fontId="11" fillId="33" borderId="58" xfId="0" applyFont="1" applyFill="1" applyBorder="1" applyAlignment="1">
      <alignment horizontal="left" wrapText="1"/>
    </xf>
    <xf numFmtId="0" fontId="11" fillId="33" borderId="60" xfId="0" applyFont="1" applyFill="1" applyBorder="1" applyAlignment="1">
      <alignment horizontal="left" wrapText="1"/>
    </xf>
    <xf numFmtId="0" fontId="11" fillId="33" borderId="56" xfId="0" applyFont="1" applyFill="1" applyBorder="1" applyAlignment="1">
      <alignment horizontal="left" wrapText="1"/>
    </xf>
    <xf numFmtId="0" fontId="11" fillId="33" borderId="0" xfId="0" applyFont="1" applyFill="1" applyBorder="1" applyAlignment="1">
      <alignment horizontal="left" wrapText="1"/>
    </xf>
    <xf numFmtId="0" fontId="11" fillId="33" borderId="61" xfId="0" applyFont="1" applyFill="1" applyBorder="1" applyAlignment="1">
      <alignment horizontal="left" wrapText="1"/>
    </xf>
    <xf numFmtId="0" fontId="11" fillId="33" borderId="45" xfId="0" applyFont="1" applyFill="1" applyBorder="1" applyAlignment="1">
      <alignment horizontal="left" wrapText="1"/>
    </xf>
    <xf numFmtId="0" fontId="11" fillId="33" borderId="57" xfId="0" applyFont="1" applyFill="1" applyBorder="1" applyAlignment="1">
      <alignment horizontal="left" wrapText="1"/>
    </xf>
    <xf numFmtId="0" fontId="11" fillId="33" borderId="46" xfId="0" applyFont="1" applyFill="1" applyBorder="1" applyAlignment="1">
      <alignment horizontal="left" wrapText="1"/>
    </xf>
    <xf numFmtId="0" fontId="43" fillId="0" borderId="59" xfId="0" applyFont="1" applyBorder="1" applyAlignment="1">
      <alignment horizontal="left" wrapText="1"/>
    </xf>
    <xf numFmtId="0" fontId="43" fillId="0" borderId="58" xfId="0" applyFont="1" applyBorder="1" applyAlignment="1">
      <alignment horizontal="left" wrapText="1"/>
    </xf>
    <xf numFmtId="0" fontId="43" fillId="0" borderId="60" xfId="0" applyFont="1" applyBorder="1" applyAlignment="1">
      <alignment horizontal="left" wrapText="1"/>
    </xf>
    <xf numFmtId="0" fontId="43" fillId="0" borderId="56" xfId="0" applyFont="1" applyBorder="1" applyAlignment="1">
      <alignment horizontal="left" wrapText="1"/>
    </xf>
    <xf numFmtId="0" fontId="43" fillId="0" borderId="0" xfId="0" applyFont="1" applyBorder="1" applyAlignment="1">
      <alignment horizontal="left" wrapText="1"/>
    </xf>
    <xf numFmtId="0" fontId="43" fillId="0" borderId="61" xfId="0" applyFont="1" applyBorder="1" applyAlignment="1">
      <alignment horizontal="left" wrapText="1"/>
    </xf>
    <xf numFmtId="0" fontId="43" fillId="0" borderId="45" xfId="0" applyFont="1" applyBorder="1" applyAlignment="1">
      <alignment horizontal="left" wrapText="1"/>
    </xf>
    <xf numFmtId="0" fontId="43" fillId="0" borderId="57" xfId="0" applyFont="1" applyBorder="1" applyAlignment="1">
      <alignment horizontal="left" wrapText="1"/>
    </xf>
    <xf numFmtId="0" fontId="43" fillId="0" borderId="46" xfId="0" applyFont="1" applyBorder="1" applyAlignment="1">
      <alignment horizontal="left" wrapText="1"/>
    </xf>
    <xf numFmtId="0" fontId="42" fillId="5" borderId="59" xfId="0" applyFont="1" applyFill="1" applyBorder="1" applyAlignment="1">
      <alignment horizontal="left" vertical="center" wrapText="1"/>
    </xf>
    <xf numFmtId="0" fontId="42" fillId="5" borderId="58" xfId="0" applyFont="1" applyFill="1" applyBorder="1" applyAlignment="1">
      <alignment horizontal="left" vertical="center" wrapText="1"/>
    </xf>
    <xf numFmtId="0" fontId="42" fillId="5" borderId="56" xfId="0" applyFont="1" applyFill="1" applyBorder="1" applyAlignment="1">
      <alignment horizontal="left" vertical="center" wrapText="1"/>
    </xf>
    <xf numFmtId="0" fontId="42" fillId="5" borderId="0" xfId="0" applyFont="1" applyFill="1" applyBorder="1" applyAlignment="1">
      <alignment horizontal="left" vertical="center" wrapText="1"/>
    </xf>
    <xf numFmtId="0" fontId="42" fillId="5" borderId="45" xfId="0" applyFont="1" applyFill="1" applyBorder="1" applyAlignment="1">
      <alignment horizontal="left" vertical="center" wrapText="1"/>
    </xf>
    <xf numFmtId="0" fontId="42" fillId="5" borderId="57" xfId="0" applyFont="1" applyFill="1" applyBorder="1" applyAlignment="1">
      <alignment horizontal="left" vertical="center" wrapText="1"/>
    </xf>
    <xf numFmtId="0" fontId="0" fillId="0" borderId="58" xfId="0" applyBorder="1" applyAlignment="1">
      <alignment horizontal="left" vertical="top" wrapText="1"/>
    </xf>
    <xf numFmtId="0" fontId="0" fillId="0" borderId="60" xfId="0" applyBorder="1" applyAlignment="1">
      <alignment horizontal="left" vertical="top" wrapText="1"/>
    </xf>
    <xf numFmtId="0" fontId="0" fillId="0" borderId="0" xfId="0" applyBorder="1" applyAlignment="1">
      <alignment horizontal="left" vertical="top" wrapText="1"/>
    </xf>
    <xf numFmtId="0" fontId="0" fillId="0" borderId="61" xfId="0" applyBorder="1" applyAlignment="1">
      <alignment horizontal="left" vertical="top" wrapText="1"/>
    </xf>
    <xf numFmtId="0" fontId="0" fillId="0" borderId="57" xfId="0" applyBorder="1" applyAlignment="1">
      <alignment horizontal="left" vertical="top" wrapText="1"/>
    </xf>
    <xf numFmtId="0" fontId="0" fillId="0" borderId="46" xfId="0" applyBorder="1" applyAlignment="1">
      <alignment horizontal="left" vertical="top" wrapText="1"/>
    </xf>
    <xf numFmtId="0" fontId="0" fillId="0" borderId="4" xfId="0" applyBorder="1" applyAlignment="1">
      <alignment horizontal="left" vertical="top" wrapText="1"/>
    </xf>
    <xf numFmtId="0" fontId="11" fillId="33" borderId="0" xfId="0" applyFont="1" applyFill="1" applyAlignment="1">
      <alignment horizontal="left" vertical="center" wrapText="1"/>
    </xf>
    <xf numFmtId="0" fontId="11" fillId="33" borderId="57" xfId="0" applyFont="1" applyFill="1" applyBorder="1" applyAlignment="1">
      <alignment horizontal="left" vertical="center" wrapText="1"/>
    </xf>
    <xf numFmtId="0" fontId="46" fillId="5"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43" fillId="0" borderId="4" xfId="0" applyFont="1" applyBorder="1" applyAlignment="1">
      <alignment horizontal="left" vertical="top" wrapText="1"/>
    </xf>
    <xf numFmtId="0" fontId="42" fillId="5" borderId="4" xfId="0" applyFont="1" applyFill="1" applyBorder="1" applyAlignment="1">
      <alignment horizontal="center" wrapText="1"/>
    </xf>
    <xf numFmtId="0" fontId="43" fillId="0" borderId="4" xfId="0" applyFont="1" applyBorder="1" applyAlignment="1">
      <alignment horizontal="center" wrapText="1"/>
    </xf>
    <xf numFmtId="0" fontId="43" fillId="0" borderId="4" xfId="0" applyFont="1" applyBorder="1" applyAlignment="1">
      <alignment horizontal="center"/>
    </xf>
    <xf numFmtId="0" fontId="44" fillId="5" borderId="4" xfId="0" applyFont="1" applyFill="1" applyBorder="1" applyAlignment="1">
      <alignment horizontal="center"/>
    </xf>
    <xf numFmtId="0" fontId="44" fillId="0" borderId="4" xfId="0" applyFont="1" applyBorder="1" applyAlignment="1">
      <alignment horizontal="center"/>
    </xf>
    <xf numFmtId="0" fontId="11" fillId="33" borderId="1" xfId="0" applyFont="1" applyFill="1" applyBorder="1" applyAlignment="1">
      <alignment horizontal="left" vertical="center"/>
    </xf>
    <xf numFmtId="0" fontId="11" fillId="33" borderId="2" xfId="0" applyFont="1" applyFill="1" applyBorder="1" applyAlignment="1">
      <alignment horizontal="left" vertical="center"/>
    </xf>
    <xf numFmtId="0" fontId="11" fillId="33" borderId="3" xfId="0" applyFont="1" applyFill="1" applyBorder="1" applyAlignment="1">
      <alignment horizontal="left" vertical="center"/>
    </xf>
    <xf numFmtId="0" fontId="42" fillId="5" borderId="4" xfId="0" applyFont="1" applyFill="1" applyBorder="1" applyAlignment="1">
      <alignment horizontal="left" vertical="center"/>
    </xf>
    <xf numFmtId="0" fontId="0" fillId="0" borderId="4" xfId="0" applyBorder="1" applyAlignment="1">
      <alignment horizontal="center"/>
    </xf>
    <xf numFmtId="0" fontId="43" fillId="5" borderId="56" xfId="0" applyFont="1" applyFill="1" applyBorder="1" applyAlignment="1">
      <alignment horizontal="center"/>
    </xf>
    <xf numFmtId="0" fontId="43" fillId="5" borderId="0" xfId="0" applyFont="1" applyFill="1" applyBorder="1" applyAlignment="1">
      <alignment horizontal="center"/>
    </xf>
    <xf numFmtId="0" fontId="43" fillId="5" borderId="61" xfId="0" applyFont="1" applyFill="1" applyBorder="1" applyAlignment="1">
      <alignment horizontal="center"/>
    </xf>
    <xf numFmtId="0" fontId="42" fillId="0" borderId="46" xfId="0" applyFont="1" applyBorder="1" applyAlignment="1">
      <alignment horizontal="left" vertical="top" wrapText="1"/>
    </xf>
    <xf numFmtId="0" fontId="42" fillId="0" borderId="40" xfId="0" applyFont="1" applyBorder="1" applyAlignment="1">
      <alignment horizontal="left" vertical="top" wrapText="1"/>
    </xf>
    <xf numFmtId="0" fontId="11" fillId="33" borderId="4" xfId="0" applyFont="1" applyFill="1" applyBorder="1" applyAlignment="1">
      <alignment horizontal="center" wrapText="1"/>
    </xf>
    <xf numFmtId="0" fontId="43" fillId="0" borderId="4" xfId="0" applyFont="1" applyBorder="1" applyAlignment="1">
      <alignment horizontal="center" vertical="center" wrapText="1"/>
    </xf>
    <xf numFmtId="0" fontId="43" fillId="0" borderId="4" xfId="0" applyFont="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2" fillId="0" borderId="40" xfId="0" applyFont="1" applyBorder="1" applyAlignment="1">
      <alignment horizontal="center"/>
    </xf>
    <xf numFmtId="0" fontId="42" fillId="5" borderId="61" xfId="0" applyFont="1" applyFill="1" applyBorder="1" applyAlignment="1">
      <alignment horizontal="left" vertical="center" wrapText="1"/>
    </xf>
    <xf numFmtId="0" fontId="42" fillId="5" borderId="46" xfId="0" applyFont="1" applyFill="1" applyBorder="1" applyAlignment="1">
      <alignment horizontal="left" vertical="center" wrapText="1"/>
    </xf>
    <xf numFmtId="0" fontId="42" fillId="5" borderId="58" xfId="0" applyFont="1" applyFill="1" applyBorder="1" applyAlignment="1">
      <alignment horizontal="left" vertical="top" wrapText="1"/>
    </xf>
    <xf numFmtId="0" fontId="42" fillId="5" borderId="60" xfId="0" applyFont="1" applyFill="1" applyBorder="1" applyAlignment="1">
      <alignment horizontal="left" vertical="top" wrapText="1"/>
    </xf>
    <xf numFmtId="0" fontId="42" fillId="5" borderId="57" xfId="0" applyFont="1" applyFill="1" applyBorder="1" applyAlignment="1">
      <alignment horizontal="left" vertical="top" wrapText="1"/>
    </xf>
    <xf numFmtId="0" fontId="42" fillId="5" borderId="46" xfId="0" applyFont="1" applyFill="1" applyBorder="1" applyAlignment="1">
      <alignment horizontal="left" vertical="top" wrapText="1"/>
    </xf>
    <xf numFmtId="0" fontId="42" fillId="0" borderId="4" xfId="0" applyFont="1" applyBorder="1" applyAlignment="1">
      <alignment horizontal="left" vertical="top" wrapText="1"/>
    </xf>
    <xf numFmtId="0" fontId="40" fillId="0" borderId="47" xfId="0" applyFont="1" applyBorder="1" applyAlignment="1">
      <alignment horizontal="center"/>
    </xf>
    <xf numFmtId="0" fontId="40" fillId="0" borderId="5" xfId="0" applyFont="1" applyBorder="1" applyAlignment="1">
      <alignment horizontal="center"/>
    </xf>
    <xf numFmtId="0" fontId="40" fillId="0" borderId="40" xfId="0" applyFont="1" applyBorder="1" applyAlignment="1">
      <alignment horizontal="center"/>
    </xf>
    <xf numFmtId="0" fontId="0" fillId="32" borderId="0" xfId="0" applyFill="1" applyAlignment="1">
      <alignment horizontal="center"/>
    </xf>
    <xf numFmtId="0" fontId="40" fillId="6" borderId="1" xfId="0" applyFont="1" applyFill="1" applyBorder="1" applyAlignment="1">
      <alignment horizontal="center"/>
    </xf>
    <xf numFmtId="0" fontId="40" fillId="6" borderId="2" xfId="0" applyFont="1" applyFill="1" applyBorder="1" applyAlignment="1">
      <alignment horizontal="center"/>
    </xf>
    <xf numFmtId="0" fontId="40" fillId="6" borderId="3" xfId="0" applyFont="1" applyFill="1" applyBorder="1" applyAlignment="1">
      <alignment horizontal="center"/>
    </xf>
    <xf numFmtId="0" fontId="0" fillId="6" borderId="1"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11" fillId="33" borderId="4" xfId="0" applyFont="1" applyFill="1" applyBorder="1" applyAlignment="1">
      <alignment horizontal="center" vertical="center"/>
    </xf>
    <xf numFmtId="0" fontId="42" fillId="0" borderId="46" xfId="0" applyFont="1" applyBorder="1" applyAlignment="1">
      <alignment horizontal="center"/>
    </xf>
    <xf numFmtId="0" fontId="43" fillId="0" borderId="47" xfId="0" applyFont="1" applyBorder="1" applyAlignment="1">
      <alignment horizontal="center" wrapText="1"/>
    </xf>
    <xf numFmtId="0" fontId="42" fillId="5" borderId="58" xfId="0" applyFont="1" applyFill="1" applyBorder="1" applyAlignment="1">
      <alignment horizontal="center" vertical="center" wrapText="1"/>
    </xf>
    <xf numFmtId="0" fontId="42" fillId="5" borderId="60" xfId="0" applyFont="1" applyFill="1" applyBorder="1" applyAlignment="1">
      <alignment horizontal="center" vertical="center" wrapText="1"/>
    </xf>
    <xf numFmtId="0" fontId="42" fillId="5" borderId="57"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0" borderId="4" xfId="0" applyFont="1" applyBorder="1" applyAlignment="1">
      <alignment horizontal="center"/>
    </xf>
    <xf numFmtId="0" fontId="42" fillId="0" borderId="4" xfId="0" applyFont="1" applyBorder="1" applyAlignment="1">
      <alignment horizontal="center" vertical="center" wrapText="1"/>
    </xf>
    <xf numFmtId="0" fontId="0" fillId="0" borderId="58" xfId="0" applyBorder="1" applyAlignment="1">
      <alignment horizontal="center" wrapText="1"/>
    </xf>
    <xf numFmtId="0" fontId="0" fillId="0" borderId="60" xfId="0" applyBorder="1" applyAlignment="1">
      <alignment horizontal="center" wrapText="1"/>
    </xf>
    <xf numFmtId="0" fontId="0" fillId="0" borderId="0" xfId="0" applyBorder="1" applyAlignment="1">
      <alignment horizontal="center" wrapText="1"/>
    </xf>
    <xf numFmtId="0" fontId="0" fillId="0" borderId="61" xfId="0" applyBorder="1" applyAlignment="1">
      <alignment horizontal="center" wrapText="1"/>
    </xf>
    <xf numFmtId="0" fontId="0" fillId="0" borderId="57" xfId="0" applyBorder="1" applyAlignment="1">
      <alignment horizontal="center" wrapText="1"/>
    </xf>
    <xf numFmtId="0" fontId="0" fillId="0" borderId="46" xfId="0" applyBorder="1" applyAlignment="1">
      <alignment horizontal="center" wrapText="1"/>
    </xf>
    <xf numFmtId="0" fontId="11" fillId="33" borderId="0" xfId="0" applyFont="1" applyFill="1" applyAlignment="1">
      <alignment horizontal="center" vertical="center" wrapText="1"/>
    </xf>
    <xf numFmtId="0" fontId="1" fillId="0" borderId="4" xfId="0" applyFont="1" applyBorder="1" applyAlignment="1">
      <alignment horizontal="right" wrapText="1"/>
    </xf>
    <xf numFmtId="0" fontId="30" fillId="18" borderId="4" xfId="0" applyFont="1" applyFill="1" applyBorder="1" applyAlignment="1">
      <alignment horizontal="center"/>
    </xf>
    <xf numFmtId="0" fontId="0" fillId="18" borderId="4" xfId="0" applyFill="1" applyBorder="1" applyAlignment="1">
      <alignment horizontal="center"/>
    </xf>
    <xf numFmtId="0" fontId="1" fillId="18" borderId="4" xfId="0" applyFont="1" applyFill="1" applyBorder="1" applyAlignment="1">
      <alignment horizontal="center" wrapText="1"/>
    </xf>
    <xf numFmtId="0" fontId="31" fillId="18" borderId="47" xfId="0" applyFont="1" applyFill="1" applyBorder="1" applyAlignment="1">
      <alignment horizontal="center" vertical="center" textRotation="90" wrapText="1"/>
    </xf>
    <xf numFmtId="0" fontId="31" fillId="18" borderId="5" xfId="0" applyFont="1" applyFill="1" applyBorder="1" applyAlignment="1">
      <alignment horizontal="center" vertical="center" textRotation="90" wrapText="1"/>
    </xf>
    <xf numFmtId="0" fontId="0" fillId="0" borderId="4" xfId="0" applyBorder="1" applyAlignment="1">
      <alignment horizontal="center" vertical="top" wrapText="1"/>
    </xf>
    <xf numFmtId="0" fontId="1" fillId="18" borderId="4" xfId="0" applyFont="1" applyFill="1" applyBorder="1" applyAlignment="1">
      <alignment horizontal="center" vertical="center" wrapText="1"/>
    </xf>
    <xf numFmtId="0" fontId="0" fillId="18" borderId="40" xfId="0" applyFill="1" applyBorder="1" applyAlignment="1">
      <alignment horizontal="center" wrapText="1"/>
    </xf>
    <xf numFmtId="0" fontId="0" fillId="18" borderId="40" xfId="0" applyFill="1" applyBorder="1" applyAlignment="1">
      <alignment horizontal="center"/>
    </xf>
    <xf numFmtId="0" fontId="0" fillId="18" borderId="45" xfId="0" applyFill="1" applyBorder="1" applyAlignment="1">
      <alignment horizontal="center"/>
    </xf>
    <xf numFmtId="0" fontId="0" fillId="18" borderId="1" xfId="0" applyFill="1" applyBorder="1" applyAlignment="1">
      <alignment horizontal="center"/>
    </xf>
    <xf numFmtId="0" fontId="24" fillId="18" borderId="4" xfId="0" applyFont="1" applyFill="1" applyBorder="1" applyAlignment="1">
      <alignment horizontal="center"/>
    </xf>
    <xf numFmtId="0" fontId="1" fillId="18" borderId="22" xfId="0" applyFont="1" applyFill="1" applyBorder="1" applyAlignment="1">
      <alignment horizontal="center" vertical="center" wrapText="1"/>
    </xf>
    <xf numFmtId="0" fontId="1" fillId="18" borderId="23" xfId="0" applyFont="1" applyFill="1" applyBorder="1" applyAlignment="1">
      <alignment horizontal="center" vertical="center" wrapText="1"/>
    </xf>
    <xf numFmtId="0" fontId="1" fillId="18" borderId="40" xfId="0" applyFont="1" applyFill="1" applyBorder="1" applyAlignment="1">
      <alignment horizontal="center" wrapText="1"/>
    </xf>
    <xf numFmtId="0" fontId="10" fillId="18" borderId="47" xfId="0" applyFont="1" applyFill="1" applyBorder="1" applyAlignment="1">
      <alignment horizontal="center" vertical="center" textRotation="90" wrapText="1"/>
    </xf>
    <xf numFmtId="0" fontId="10" fillId="18" borderId="5" xfId="0" applyFont="1" applyFill="1" applyBorder="1" applyAlignment="1">
      <alignment horizontal="center" vertical="center" textRotation="90" wrapText="1"/>
    </xf>
    <xf numFmtId="0" fontId="0" fillId="0" borderId="1" xfId="0" applyBorder="1" applyAlignment="1" applyProtection="1">
      <alignment horizontal="center" vertical="top" wrapText="1"/>
    </xf>
    <xf numFmtId="0" fontId="0" fillId="0" borderId="2" xfId="0" applyBorder="1" applyAlignment="1" applyProtection="1">
      <alignment horizontal="center" vertical="top" wrapText="1"/>
    </xf>
    <xf numFmtId="0" fontId="0" fillId="0" borderId="3" xfId="0" applyBorder="1" applyAlignment="1" applyProtection="1">
      <alignment horizontal="center" vertical="top" wrapText="1"/>
    </xf>
    <xf numFmtId="0" fontId="1" fillId="28" borderId="45" xfId="0" applyFont="1" applyFill="1" applyBorder="1" applyAlignment="1">
      <alignment horizontal="center" vertical="top" wrapText="1"/>
    </xf>
    <xf numFmtId="0" fontId="1" fillId="28" borderId="57" xfId="0" applyFont="1" applyFill="1" applyBorder="1" applyAlignment="1">
      <alignment horizontal="center" vertical="top" wrapText="1"/>
    </xf>
    <xf numFmtId="0" fontId="1" fillId="28" borderId="46" xfId="0" applyFont="1" applyFill="1" applyBorder="1" applyAlignment="1">
      <alignment horizontal="center" vertical="top" wrapText="1"/>
    </xf>
    <xf numFmtId="0" fontId="1" fillId="18" borderId="1" xfId="0" applyFont="1" applyFill="1" applyBorder="1" applyAlignment="1">
      <alignment horizontal="center" vertical="top" wrapText="1"/>
    </xf>
    <xf numFmtId="0" fontId="1" fillId="18" borderId="2" xfId="0" applyFont="1" applyFill="1" applyBorder="1" applyAlignment="1">
      <alignment horizontal="center" vertical="top" wrapText="1"/>
    </xf>
    <xf numFmtId="0" fontId="1" fillId="18" borderId="3" xfId="0" applyFont="1" applyFill="1" applyBorder="1" applyAlignment="1">
      <alignment horizontal="center" vertical="top" wrapText="1"/>
    </xf>
    <xf numFmtId="0" fontId="1" fillId="0" borderId="0" xfId="0" applyFont="1" applyAlignment="1">
      <alignment horizontal="left"/>
    </xf>
    <xf numFmtId="0" fontId="22" fillId="0" borderId="0" xfId="0" applyFont="1" applyBorder="1" applyAlignment="1">
      <alignment horizontal="left" vertical="center" wrapText="1"/>
    </xf>
  </cellXfs>
  <cellStyles count="2">
    <cellStyle name="Hyperlink" xfId="1" builtinId="8"/>
    <cellStyle name="Normal" xfId="0" builtinId="0"/>
  </cellStyles>
  <dxfs count="25">
    <dxf>
      <font>
        <color auto="1"/>
      </font>
    </dxf>
    <dxf>
      <font>
        <color theme="0"/>
      </font>
      <fill>
        <patternFill patternType="none">
          <bgColor auto="1"/>
        </patternFill>
      </fill>
      <border>
        <left/>
        <right/>
        <top/>
        <bottom/>
        <vertical/>
        <horizontal/>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right/>
        <top/>
        <bottom/>
      </border>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rgb="FFFF0000"/>
      </font>
    </dxf>
    <dxf>
      <font>
        <color rgb="FF00B050"/>
      </font>
    </dxf>
    <dxf>
      <fill>
        <patternFill>
          <bgColor theme="5" tint="0.59996337778862885"/>
        </patternFill>
      </fill>
    </dxf>
    <dxf>
      <font>
        <color rgb="FFFF0000"/>
      </font>
    </dxf>
    <dxf>
      <font>
        <b/>
        <i val="0"/>
        <color theme="0"/>
      </font>
      <fill>
        <patternFill>
          <bgColor theme="5" tint="-0.24994659260841701"/>
        </patternFill>
      </fill>
    </dxf>
    <dxf>
      <font>
        <b/>
        <i val="0"/>
        <color auto="1"/>
      </font>
      <fill>
        <patternFill>
          <bgColor rgb="FFFFC000"/>
        </patternFill>
      </fill>
    </dxf>
    <dxf>
      <font>
        <b/>
        <i val="0"/>
        <color theme="0"/>
      </font>
      <fill>
        <patternFill>
          <bgColor theme="3" tint="-0.24994659260841701"/>
        </patternFill>
      </fill>
    </dxf>
    <dxf>
      <font>
        <b/>
        <i val="0"/>
        <color auto="1"/>
      </font>
      <fill>
        <patternFill>
          <bgColor theme="2" tint="-9.9948118533890809E-2"/>
        </patternFill>
      </fill>
    </dxf>
    <dxf>
      <font>
        <b/>
        <i val="0"/>
        <color theme="0"/>
      </font>
      <fill>
        <patternFill>
          <bgColor theme="5" tint="-0.24994659260841701"/>
        </patternFill>
      </fill>
    </dxf>
    <dxf>
      <font>
        <b/>
        <i val="0"/>
        <color theme="0"/>
      </font>
      <fill>
        <patternFill>
          <bgColor theme="3" tint="-0.24994659260841701"/>
        </patternFill>
      </fill>
    </dxf>
    <dxf>
      <font>
        <b/>
        <i val="0"/>
        <color auto="1"/>
      </font>
      <fill>
        <patternFill>
          <bgColor theme="2" tint="-9.9948118533890809E-2"/>
        </patternFill>
      </fill>
    </dxf>
    <dxf>
      <font>
        <b/>
        <i val="0"/>
        <color auto="1"/>
      </font>
      <fill>
        <patternFill>
          <bgColor rgb="FFFFFF00"/>
        </patternFill>
      </fill>
    </dxf>
    <dxf>
      <font>
        <color theme="0"/>
      </font>
      <border>
        <left/>
        <right/>
        <top/>
        <bottom/>
        <vertical/>
        <horizontal/>
      </border>
    </dxf>
    <dxf>
      <font>
        <b/>
        <i val="0"/>
        <color rgb="FF00B050"/>
      </font>
    </dxf>
    <dxf>
      <font>
        <color theme="0"/>
      </font>
    </dxf>
    <dxf>
      <font>
        <color theme="0"/>
      </font>
      <fill>
        <patternFill patternType="none">
          <bgColor auto="1"/>
        </patternFill>
      </fill>
      <border>
        <left/>
        <right/>
        <top/>
        <bottom/>
        <vertical/>
        <horizontal/>
      </border>
    </dxf>
    <dxf>
      <font>
        <color theme="0"/>
      </font>
      <fill>
        <patternFill patternType="none">
          <bgColor auto="1"/>
        </patternFill>
      </fill>
      <border>
        <left/>
        <right/>
        <bottom/>
        <vertical/>
        <horizontal/>
      </border>
    </dxf>
    <dxf>
      <font>
        <color theme="0"/>
      </font>
      <border>
        <left/>
        <right/>
        <bottom/>
        <vertical/>
        <horizontal/>
      </border>
    </dxf>
  </dxfs>
  <tableStyles count="0" defaultTableStyle="TableStyleMedium2" defaultPivotStyle="PivotStyleLight16"/>
  <colors>
    <mruColors>
      <color rgb="FFFF3399"/>
      <color rgb="FF0000FF"/>
      <color rgb="FFFFFFA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'QEIA Summary'!$S$47</c:f>
          <c:strCache>
            <c:ptCount val="1"/>
            <c:pt idx="0">
              <c:v>Patient Safety</c:v>
            </c:pt>
          </c:strCache>
        </c:strRef>
      </c:tx>
      <c:layout>
        <c:manualLayout>
          <c:xMode val="edge"/>
          <c:yMode val="edge"/>
          <c:x val="0.39343903003903413"/>
          <c:y val="0"/>
        </c:manualLayout>
      </c:layout>
      <c:overlay val="0"/>
      <c:txPr>
        <a:bodyPr/>
        <a:lstStyle/>
        <a:p>
          <a:pPr algn="ctr">
            <a:defRPr sz="1100" b="0"/>
          </a:pPr>
          <a:endParaRPr lang="en-US"/>
        </a:p>
      </c:txPr>
    </c:title>
    <c:autoTitleDeleted val="0"/>
    <c:plotArea>
      <c:layout>
        <c:manualLayout>
          <c:layoutTarget val="inner"/>
          <c:xMode val="edge"/>
          <c:yMode val="edge"/>
          <c:x val="0"/>
          <c:y val="7.6989489489489556E-3"/>
          <c:w val="1"/>
          <c:h val="0.99230105105105104"/>
        </c:manualLayout>
      </c:layout>
      <c:barChart>
        <c:barDir val="col"/>
        <c:grouping val="clustered"/>
        <c:varyColors val="0"/>
        <c:ser>
          <c:idx val="0"/>
          <c:order val="0"/>
          <c:invertIfNegative val="0"/>
          <c:val>
            <c:numRef>
              <c:f>'QEIA Summary'!$S$50:$V$50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09EC-4D0A-B355-210D4573C830}"/>
            </c:ext>
          </c:extLst>
        </c:ser>
        <c:ser>
          <c:idx val="1"/>
          <c:order val="1"/>
          <c:invertIfNegative val="0"/>
          <c:val>
            <c:numRef>
              <c:f>'QEIA Summary'!$S$51:$V$51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09EC-4D0A-B355-210D4573C830}"/>
            </c:ext>
          </c:extLst>
        </c:ser>
        <c:dLbls>
          <c:showLegendKey val="0"/>
          <c:showVal val="0"/>
          <c:showCatName val="0"/>
          <c:showSerName val="0"/>
          <c:showPercent val="0"/>
          <c:showBubbleSize val="0"/>
        </c:dLbls>
        <c:gapWidth val="150"/>
        <c:axId val="110572672"/>
        <c:axId val="110574208"/>
      </c:barChart>
      <c:catAx>
        <c:axId val="110572672"/>
        <c:scaling>
          <c:orientation val="minMax"/>
        </c:scaling>
        <c:delete val="0"/>
        <c:axPos val="b"/>
        <c:majorTickMark val="none"/>
        <c:minorTickMark val="none"/>
        <c:tickLblPos val="none"/>
        <c:crossAx val="110574208"/>
        <c:crosses val="autoZero"/>
        <c:auto val="1"/>
        <c:lblAlgn val="ctr"/>
        <c:lblOffset val="100"/>
        <c:noMultiLvlLbl val="0"/>
      </c:catAx>
      <c:valAx>
        <c:axId val="110574208"/>
        <c:scaling>
          <c:orientation val="minMax"/>
          <c:max val="3"/>
          <c:min val="-3"/>
        </c:scaling>
        <c:delete val="1"/>
        <c:axPos val="l"/>
        <c:numFmt formatCode="General" sourceLinked="1"/>
        <c:majorTickMark val="out"/>
        <c:minorTickMark val="none"/>
        <c:tickLblPos val="nextTo"/>
        <c:crossAx val="110572672"/>
        <c:crosses val="autoZero"/>
        <c:crossBetween val="between"/>
      </c:valAx>
    </c:plotArea>
    <c:plotVisOnly val="0"/>
    <c:dispBlanksAs val="gap"/>
    <c:showDLblsOverMax val="0"/>
  </c:chart>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'QEIA Summary'!$S$56</c:f>
          <c:strCache>
            <c:ptCount val="1"/>
            <c:pt idx="0">
              <c:v>Clinical Effectiveness</c:v>
            </c:pt>
          </c:strCache>
        </c:strRef>
      </c:tx>
      <c:layout>
        <c:manualLayout>
          <c:xMode val="edge"/>
          <c:yMode val="edge"/>
          <c:x val="0.3713437461595856"/>
          <c:y val="0"/>
        </c:manualLayout>
      </c:layout>
      <c:overlay val="0"/>
      <c:txPr>
        <a:bodyPr/>
        <a:lstStyle/>
        <a:p>
          <a:pPr>
            <a:defRPr sz="1100" b="0"/>
          </a:pPr>
          <a:endParaRPr lang="en-US"/>
        </a:p>
      </c:txPr>
    </c:title>
    <c:autoTitleDeleted val="0"/>
    <c:plotArea>
      <c:layout>
        <c:manualLayout>
          <c:layoutTarget val="inner"/>
          <c:xMode val="edge"/>
          <c:yMode val="edge"/>
          <c:x val="0"/>
          <c:y val="0.19839030122272927"/>
          <c:w val="1"/>
          <c:h val="0.80160979877515315"/>
        </c:manualLayout>
      </c:layout>
      <c:barChart>
        <c:barDir val="col"/>
        <c:grouping val="clustered"/>
        <c:varyColors val="0"/>
        <c:ser>
          <c:idx val="0"/>
          <c:order val="0"/>
          <c:invertIfNegative val="0"/>
          <c:val>
            <c:numRef>
              <c:f>'QEIA Summary'!$S$61:$X$61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4C7-4776-89A3-10BEA9F49CD5}"/>
            </c:ext>
          </c:extLst>
        </c:ser>
        <c:ser>
          <c:idx val="1"/>
          <c:order val="1"/>
          <c:invertIfNegative val="0"/>
          <c:val>
            <c:numRef>
              <c:f>'QEIA Summary'!$S$62:$X$62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4C7-4776-89A3-10BEA9F49CD5}"/>
            </c:ext>
          </c:extLst>
        </c:ser>
        <c:dLbls>
          <c:showLegendKey val="0"/>
          <c:showVal val="0"/>
          <c:showCatName val="0"/>
          <c:showSerName val="0"/>
          <c:showPercent val="0"/>
          <c:showBubbleSize val="0"/>
        </c:dLbls>
        <c:gapWidth val="150"/>
        <c:axId val="110616576"/>
        <c:axId val="110618112"/>
      </c:barChart>
      <c:catAx>
        <c:axId val="110616576"/>
        <c:scaling>
          <c:orientation val="minMax"/>
        </c:scaling>
        <c:delete val="0"/>
        <c:axPos val="b"/>
        <c:majorTickMark val="none"/>
        <c:minorTickMark val="none"/>
        <c:tickLblPos val="none"/>
        <c:crossAx val="110618112"/>
        <c:crosses val="autoZero"/>
        <c:auto val="1"/>
        <c:lblAlgn val="ctr"/>
        <c:lblOffset val="100"/>
        <c:noMultiLvlLbl val="0"/>
      </c:catAx>
      <c:valAx>
        <c:axId val="110618112"/>
        <c:scaling>
          <c:orientation val="minMax"/>
          <c:max val="3"/>
          <c:min val="-3"/>
        </c:scaling>
        <c:delete val="1"/>
        <c:axPos val="l"/>
        <c:numFmt formatCode="General" sourceLinked="1"/>
        <c:majorTickMark val="out"/>
        <c:minorTickMark val="none"/>
        <c:tickLblPos val="nextTo"/>
        <c:crossAx val="110616576"/>
        <c:crosses val="autoZero"/>
        <c:crossBetween val="between"/>
      </c:valAx>
    </c:plotArea>
    <c:plotVisOnly val="0"/>
    <c:dispBlanksAs val="gap"/>
    <c:showDLblsOverMax val="0"/>
  </c:chart>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'QEIA Summary'!$S$67</c:f>
          <c:strCache>
            <c:ptCount val="1"/>
            <c:pt idx="0">
              <c:v>Prevention</c:v>
            </c:pt>
          </c:strCache>
        </c:strRef>
      </c:tx>
      <c:layout>
        <c:manualLayout>
          <c:xMode val="edge"/>
          <c:yMode val="edge"/>
          <c:x val="0.4006870227425855"/>
          <c:y val="0"/>
        </c:manualLayout>
      </c:layout>
      <c:overlay val="0"/>
      <c:txPr>
        <a:bodyPr/>
        <a:lstStyle/>
        <a:p>
          <a:pPr>
            <a:defRPr sz="1100" b="0"/>
          </a:pPr>
          <a:endParaRPr lang="en-US"/>
        </a:p>
      </c:txPr>
    </c:title>
    <c:autoTitleDeleted val="0"/>
    <c:plotArea>
      <c:layout>
        <c:manualLayout>
          <c:layoutTarget val="inner"/>
          <c:xMode val="edge"/>
          <c:yMode val="edge"/>
          <c:x val="0"/>
          <c:y val="0.19839030122272927"/>
          <c:w val="1"/>
          <c:h val="0.80160979877515315"/>
        </c:manualLayout>
      </c:layout>
      <c:barChart>
        <c:barDir val="col"/>
        <c:grouping val="clustered"/>
        <c:varyColors val="0"/>
        <c:ser>
          <c:idx val="0"/>
          <c:order val="0"/>
          <c:invertIfNegative val="0"/>
          <c:val>
            <c:numRef>
              <c:f>'QEIA Summary'!$S$69:$W$69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463-41D9-A812-314FAA324A68}"/>
            </c:ext>
          </c:extLst>
        </c:ser>
        <c:ser>
          <c:idx val="1"/>
          <c:order val="1"/>
          <c:invertIfNegative val="0"/>
          <c:val>
            <c:numRef>
              <c:f>'QEIA Summary'!$S$70:$W$70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B463-41D9-A812-314FAA324A68}"/>
            </c:ext>
          </c:extLst>
        </c:ser>
        <c:dLbls>
          <c:showLegendKey val="0"/>
          <c:showVal val="0"/>
          <c:showCatName val="0"/>
          <c:showSerName val="0"/>
          <c:showPercent val="0"/>
          <c:showBubbleSize val="0"/>
        </c:dLbls>
        <c:gapWidth val="150"/>
        <c:axId val="111446656"/>
        <c:axId val="111452544"/>
      </c:barChart>
      <c:catAx>
        <c:axId val="111446656"/>
        <c:scaling>
          <c:orientation val="minMax"/>
        </c:scaling>
        <c:delete val="0"/>
        <c:axPos val="b"/>
        <c:majorTickMark val="none"/>
        <c:minorTickMark val="none"/>
        <c:tickLblPos val="none"/>
        <c:crossAx val="111452544"/>
        <c:crosses val="autoZero"/>
        <c:auto val="1"/>
        <c:lblAlgn val="ctr"/>
        <c:lblOffset val="100"/>
        <c:noMultiLvlLbl val="0"/>
      </c:catAx>
      <c:valAx>
        <c:axId val="111452544"/>
        <c:scaling>
          <c:orientation val="minMax"/>
          <c:max val="3"/>
          <c:min val="-3"/>
        </c:scaling>
        <c:delete val="1"/>
        <c:axPos val="l"/>
        <c:numFmt formatCode="General" sourceLinked="1"/>
        <c:majorTickMark val="out"/>
        <c:minorTickMark val="none"/>
        <c:tickLblPos val="nextTo"/>
        <c:crossAx val="111446656"/>
        <c:crosses val="autoZero"/>
        <c:crossBetween val="between"/>
      </c:valAx>
    </c:plotArea>
    <c:plotVisOnly val="0"/>
    <c:dispBlanksAs val="gap"/>
    <c:showDLblsOverMax val="0"/>
  </c:chart>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'QEIA Summary'!$S$52</c:f>
          <c:strCache>
            <c:ptCount val="1"/>
            <c:pt idx="0">
              <c:v>Patient Experience</c:v>
            </c:pt>
          </c:strCache>
        </c:strRef>
      </c:tx>
      <c:layout>
        <c:manualLayout>
          <c:xMode val="edge"/>
          <c:yMode val="edge"/>
          <c:x val="0.36933361816484611"/>
          <c:y val="0"/>
        </c:manualLayout>
      </c:layout>
      <c:overlay val="0"/>
      <c:txPr>
        <a:bodyPr/>
        <a:lstStyle/>
        <a:p>
          <a:pPr algn="ctr">
            <a:defRPr sz="1100" b="0"/>
          </a:pPr>
          <a:endParaRPr lang="en-US"/>
        </a:p>
      </c:txPr>
    </c:title>
    <c:autoTitleDeleted val="0"/>
    <c:plotArea>
      <c:layout>
        <c:manualLayout>
          <c:layoutTarget val="inner"/>
          <c:xMode val="edge"/>
          <c:yMode val="edge"/>
          <c:x val="1.4117061447978016E-4"/>
          <c:y val="0"/>
          <c:w val="0.98431373033387981"/>
          <c:h val="0.97854773313674903"/>
        </c:manualLayout>
      </c:layout>
      <c:barChart>
        <c:barDir val="col"/>
        <c:grouping val="clustered"/>
        <c:varyColors val="0"/>
        <c:ser>
          <c:idx val="0"/>
          <c:order val="0"/>
          <c:invertIfNegative val="0"/>
          <c:val>
            <c:numRef>
              <c:f>'QEIA Summary'!$S$54:$Y$54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EE2-415A-864C-A667D52792C8}"/>
            </c:ext>
          </c:extLst>
        </c:ser>
        <c:ser>
          <c:idx val="1"/>
          <c:order val="1"/>
          <c:invertIfNegative val="0"/>
          <c:val>
            <c:numRef>
              <c:f>'QEIA Summary'!$S$55:$Y$55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2EE2-415A-864C-A667D52792C8}"/>
            </c:ext>
          </c:extLst>
        </c:ser>
        <c:dLbls>
          <c:showLegendKey val="0"/>
          <c:showVal val="0"/>
          <c:showCatName val="0"/>
          <c:showSerName val="0"/>
          <c:showPercent val="0"/>
          <c:showBubbleSize val="0"/>
        </c:dLbls>
        <c:gapWidth val="150"/>
        <c:axId val="111470080"/>
        <c:axId val="111471616"/>
      </c:barChart>
      <c:catAx>
        <c:axId val="111470080"/>
        <c:scaling>
          <c:orientation val="minMax"/>
        </c:scaling>
        <c:delete val="0"/>
        <c:axPos val="b"/>
        <c:majorTickMark val="none"/>
        <c:minorTickMark val="none"/>
        <c:tickLblPos val="none"/>
        <c:crossAx val="111471616"/>
        <c:crosses val="autoZero"/>
        <c:auto val="1"/>
        <c:lblAlgn val="ctr"/>
        <c:lblOffset val="100"/>
        <c:noMultiLvlLbl val="0"/>
      </c:catAx>
      <c:valAx>
        <c:axId val="111471616"/>
        <c:scaling>
          <c:orientation val="minMax"/>
          <c:max val="3"/>
          <c:min val="-3"/>
        </c:scaling>
        <c:delete val="1"/>
        <c:axPos val="l"/>
        <c:numFmt formatCode="General" sourceLinked="1"/>
        <c:majorTickMark val="out"/>
        <c:minorTickMark val="none"/>
        <c:tickLblPos val="nextTo"/>
        <c:crossAx val="111470080"/>
        <c:crosses val="autoZero"/>
        <c:crossBetween val="between"/>
      </c:valAx>
    </c:plotArea>
    <c:plotVisOnly val="0"/>
    <c:dispBlanksAs val="gap"/>
    <c:showDLblsOverMax val="0"/>
  </c:chart>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'QEIA Summary'!$S$63</c:f>
          <c:strCache>
            <c:ptCount val="1"/>
            <c:pt idx="0">
              <c:v>Productivity &amp; Innovation</c:v>
            </c:pt>
          </c:strCache>
        </c:strRef>
      </c:tx>
      <c:layout>
        <c:manualLayout>
          <c:xMode val="edge"/>
          <c:yMode val="edge"/>
          <c:x val="0.35079002903181578"/>
          <c:y val="0"/>
        </c:manualLayout>
      </c:layout>
      <c:overlay val="0"/>
      <c:txPr>
        <a:bodyPr/>
        <a:lstStyle/>
        <a:p>
          <a:pPr>
            <a:defRPr sz="1100" b="0"/>
          </a:pPr>
          <a:endParaRPr lang="en-US"/>
        </a:p>
      </c:txPr>
    </c:title>
    <c:autoTitleDeleted val="0"/>
    <c:plotArea>
      <c:layout>
        <c:manualLayout>
          <c:layoutTarget val="inner"/>
          <c:xMode val="edge"/>
          <c:yMode val="edge"/>
          <c:x val="0"/>
          <c:y val="0.18180114531649183"/>
          <c:w val="0.9965440975993477"/>
          <c:h val="0.80160979877515315"/>
        </c:manualLayout>
      </c:layout>
      <c:barChart>
        <c:barDir val="col"/>
        <c:grouping val="clustered"/>
        <c:varyColors val="0"/>
        <c:ser>
          <c:idx val="0"/>
          <c:order val="0"/>
          <c:invertIfNegative val="0"/>
          <c:val>
            <c:numRef>
              <c:f>'QEIA Summary'!$S$65:$V$65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C041-4CEE-AF54-6432219244BE}"/>
            </c:ext>
          </c:extLst>
        </c:ser>
        <c:ser>
          <c:idx val="1"/>
          <c:order val="1"/>
          <c:invertIfNegative val="0"/>
          <c:val>
            <c:numRef>
              <c:f>'QEIA Summary'!$S$66:$V$66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C041-4CEE-AF54-6432219244BE}"/>
            </c:ext>
          </c:extLst>
        </c:ser>
        <c:dLbls>
          <c:showLegendKey val="0"/>
          <c:showVal val="0"/>
          <c:showCatName val="0"/>
          <c:showSerName val="0"/>
          <c:showPercent val="0"/>
          <c:showBubbleSize val="0"/>
        </c:dLbls>
        <c:gapWidth val="150"/>
        <c:axId val="111495040"/>
        <c:axId val="111496576"/>
      </c:barChart>
      <c:catAx>
        <c:axId val="111495040"/>
        <c:scaling>
          <c:orientation val="minMax"/>
        </c:scaling>
        <c:delete val="0"/>
        <c:axPos val="b"/>
        <c:majorTickMark val="none"/>
        <c:minorTickMark val="none"/>
        <c:tickLblPos val="none"/>
        <c:crossAx val="111496576"/>
        <c:crosses val="autoZero"/>
        <c:auto val="1"/>
        <c:lblAlgn val="ctr"/>
        <c:lblOffset val="100"/>
        <c:noMultiLvlLbl val="0"/>
      </c:catAx>
      <c:valAx>
        <c:axId val="111496576"/>
        <c:scaling>
          <c:orientation val="minMax"/>
          <c:max val="3"/>
          <c:min val="-3"/>
        </c:scaling>
        <c:delete val="1"/>
        <c:axPos val="l"/>
        <c:numFmt formatCode="General" sourceLinked="1"/>
        <c:majorTickMark val="out"/>
        <c:minorTickMark val="none"/>
        <c:tickLblPos val="nextTo"/>
        <c:crossAx val="111495040"/>
        <c:crosses val="autoZero"/>
        <c:crossBetween val="between"/>
      </c:valAx>
    </c:plotArea>
    <c:plotVisOnly val="0"/>
    <c:dispBlanksAs val="gap"/>
    <c:showDLblsOverMax val="0"/>
  </c:chart>
  <c:printSettings>
    <c:headerFooter/>
    <c:pageMargins b="0.75" l="0.7" r="0.7" t="0.75" header="0.3" footer="0.3"/>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'QEIA Summary'!$S$71</c:f>
          <c:strCache>
            <c:ptCount val="1"/>
            <c:pt idx="0">
              <c:v>Operational Impact</c:v>
            </c:pt>
          </c:strCache>
        </c:strRef>
      </c:tx>
      <c:layout>
        <c:manualLayout>
          <c:xMode val="edge"/>
          <c:yMode val="edge"/>
          <c:x val="0.3549838882688694"/>
          <c:y val="0"/>
        </c:manualLayout>
      </c:layout>
      <c:overlay val="0"/>
      <c:txPr>
        <a:bodyPr/>
        <a:lstStyle/>
        <a:p>
          <a:pPr>
            <a:defRPr sz="1100" b="0"/>
          </a:pPr>
          <a:endParaRPr lang="en-US"/>
        </a:p>
      </c:txPr>
    </c:title>
    <c:autoTitleDeleted val="0"/>
    <c:plotArea>
      <c:layout>
        <c:manualLayout>
          <c:layoutTarget val="inner"/>
          <c:xMode val="edge"/>
          <c:yMode val="edge"/>
          <c:x val="0"/>
          <c:y val="0.19839030122272927"/>
          <c:w val="1"/>
          <c:h val="0.80160979877515315"/>
        </c:manualLayout>
      </c:layout>
      <c:barChart>
        <c:barDir val="col"/>
        <c:grouping val="clustered"/>
        <c:varyColors val="0"/>
        <c:ser>
          <c:idx val="0"/>
          <c:order val="0"/>
          <c:invertIfNegative val="0"/>
          <c:val>
            <c:numRef>
              <c:f>'QEIA Summary'!$S$73:$AA$73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95A-4A0F-9042-43CD7D6B987D}"/>
            </c:ext>
          </c:extLst>
        </c:ser>
        <c:ser>
          <c:idx val="1"/>
          <c:order val="1"/>
          <c:invertIfNegative val="0"/>
          <c:val>
            <c:numRef>
              <c:f>'QEIA Summary'!$S$74:$AA$74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395A-4A0F-9042-43CD7D6B987D}"/>
            </c:ext>
          </c:extLst>
        </c:ser>
        <c:dLbls>
          <c:showLegendKey val="0"/>
          <c:showVal val="0"/>
          <c:showCatName val="0"/>
          <c:showSerName val="0"/>
          <c:showPercent val="0"/>
          <c:showBubbleSize val="0"/>
        </c:dLbls>
        <c:gapWidth val="150"/>
        <c:axId val="111871104"/>
        <c:axId val="111872640"/>
      </c:barChart>
      <c:catAx>
        <c:axId val="111871104"/>
        <c:scaling>
          <c:orientation val="minMax"/>
        </c:scaling>
        <c:delete val="0"/>
        <c:axPos val="b"/>
        <c:majorTickMark val="none"/>
        <c:minorTickMark val="none"/>
        <c:tickLblPos val="none"/>
        <c:crossAx val="111872640"/>
        <c:crosses val="autoZero"/>
        <c:auto val="1"/>
        <c:lblAlgn val="ctr"/>
        <c:lblOffset val="100"/>
        <c:noMultiLvlLbl val="0"/>
      </c:catAx>
      <c:valAx>
        <c:axId val="111872640"/>
        <c:scaling>
          <c:orientation val="minMax"/>
          <c:max val="3"/>
          <c:min val="-3"/>
        </c:scaling>
        <c:delete val="1"/>
        <c:axPos val="l"/>
        <c:numFmt formatCode="General" sourceLinked="1"/>
        <c:majorTickMark val="out"/>
        <c:minorTickMark val="none"/>
        <c:tickLblPos val="nextTo"/>
        <c:crossAx val="111871104"/>
        <c:crosses val="autoZero"/>
        <c:crossBetween val="between"/>
      </c:valAx>
    </c:plotArea>
    <c:plotVisOnly val="0"/>
    <c:dispBlanksAs val="gap"/>
    <c:showDLblsOverMax val="0"/>
  </c:chart>
  <c:printSettings>
    <c:headerFooter/>
    <c:pageMargins b="0.75" l="0.7" r="0.7" t="0.75" header="0.3" footer="0.3"/>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0"/>
            </a:pPr>
            <a:r>
              <a:rPr lang="en-US"/>
              <a:t>Data</a:t>
            </a:r>
            <a:r>
              <a:rPr lang="en-US" baseline="0"/>
              <a:t> Security</a:t>
            </a:r>
            <a:endParaRPr lang="en-US"/>
          </a:p>
        </c:rich>
      </c:tx>
      <c:layout>
        <c:manualLayout>
          <c:xMode val="edge"/>
          <c:yMode val="edge"/>
          <c:x val="0.38513056200599061"/>
          <c:y val="0"/>
        </c:manualLayout>
      </c:layout>
      <c:overlay val="0"/>
    </c:title>
    <c:autoTitleDeleted val="0"/>
    <c:plotArea>
      <c:layout>
        <c:manualLayout>
          <c:layoutTarget val="inner"/>
          <c:xMode val="edge"/>
          <c:yMode val="edge"/>
          <c:x val="0"/>
          <c:y val="7.6989489489489556E-3"/>
          <c:w val="1"/>
          <c:h val="0.99230105105105104"/>
        </c:manualLayout>
      </c:layout>
      <c:barChart>
        <c:barDir val="col"/>
        <c:grouping val="clustered"/>
        <c:varyColors val="0"/>
        <c:ser>
          <c:idx val="0"/>
          <c:order val="0"/>
          <c:invertIfNegative val="0"/>
          <c:cat>
            <c:multiLvlStrRef>
              <c:f>'QEIA Summary'!$AC$49:$AD$49</c:f>
            </c:multiLvlStrRef>
          </c:cat>
          <c:val>
            <c:numRef>
              <c:f>'QEIA Summary'!$AC$49:$AD$49</c:f>
              <c:numCache>
                <c:formatCode>General</c:formatCode>
                <c:ptCount val="2"/>
                <c:pt idx="0">
                  <c:v>0</c:v>
                </c:pt>
                <c:pt idx="1">
                  <c:v>0</c:v>
                </c:pt>
              </c:numCache>
            </c:numRef>
          </c:val>
          <c:extLst>
            <c:ext xmlns:c16="http://schemas.microsoft.com/office/drawing/2014/chart" uri="{C3380CC4-5D6E-409C-BE32-E72D297353CC}">
              <c16:uniqueId val="{00000000-09EC-4D0A-B355-210D4573C830}"/>
            </c:ext>
          </c:extLst>
        </c:ser>
        <c:ser>
          <c:idx val="1"/>
          <c:order val="1"/>
          <c:invertIfNegative val="0"/>
          <c:val>
            <c:numRef>
              <c:f>'QEIA Summary'!$AC$50:$AD$50</c:f>
              <c:numCache>
                <c:formatCode>General</c:formatCode>
                <c:ptCount val="2"/>
                <c:pt idx="0">
                  <c:v>0</c:v>
                </c:pt>
                <c:pt idx="1">
                  <c:v>0</c:v>
                </c:pt>
              </c:numCache>
            </c:numRef>
          </c:val>
          <c:extLst>
            <c:ext xmlns:c16="http://schemas.microsoft.com/office/drawing/2014/chart" uri="{C3380CC4-5D6E-409C-BE32-E72D297353CC}">
              <c16:uniqueId val="{00000000-061A-49D5-BE5B-D7B20392D73E}"/>
            </c:ext>
          </c:extLst>
        </c:ser>
        <c:dLbls>
          <c:showLegendKey val="0"/>
          <c:showVal val="0"/>
          <c:showCatName val="0"/>
          <c:showSerName val="0"/>
          <c:showPercent val="0"/>
          <c:showBubbleSize val="0"/>
        </c:dLbls>
        <c:gapWidth val="150"/>
        <c:axId val="111911296"/>
        <c:axId val="111912832"/>
      </c:barChart>
      <c:catAx>
        <c:axId val="111911296"/>
        <c:scaling>
          <c:orientation val="minMax"/>
        </c:scaling>
        <c:delete val="0"/>
        <c:axPos val="b"/>
        <c:numFmt formatCode="General" sourceLinked="1"/>
        <c:majorTickMark val="none"/>
        <c:minorTickMark val="none"/>
        <c:tickLblPos val="none"/>
        <c:crossAx val="111912832"/>
        <c:crosses val="autoZero"/>
        <c:auto val="1"/>
        <c:lblAlgn val="ctr"/>
        <c:lblOffset val="100"/>
        <c:noMultiLvlLbl val="0"/>
      </c:catAx>
      <c:valAx>
        <c:axId val="111912832"/>
        <c:scaling>
          <c:orientation val="minMax"/>
          <c:max val="3"/>
          <c:min val="-3"/>
        </c:scaling>
        <c:delete val="1"/>
        <c:axPos val="l"/>
        <c:numFmt formatCode="General" sourceLinked="1"/>
        <c:majorTickMark val="out"/>
        <c:minorTickMark val="none"/>
        <c:tickLblPos val="nextTo"/>
        <c:crossAx val="111911296"/>
        <c:crosses val="autoZero"/>
        <c:crossBetween val="between"/>
      </c:valAx>
    </c:plotArea>
    <c:plotVisOnly val="0"/>
    <c:dispBlanksAs val="gap"/>
    <c:showDLblsOverMax val="0"/>
  </c:chart>
  <c:printSettings>
    <c:headerFooter/>
    <c:pageMargins b="0.75" l="0.7" r="0.7" t="0.75" header="0.3" footer="0.3"/>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0"/>
            </a:pPr>
            <a:r>
              <a:rPr lang="en-US"/>
              <a:t>COVID</a:t>
            </a:r>
            <a:r>
              <a:rPr lang="en-US" baseline="0"/>
              <a:t> 19</a:t>
            </a:r>
            <a:endParaRPr lang="en-US"/>
          </a:p>
        </c:rich>
      </c:tx>
      <c:layout>
        <c:manualLayout>
          <c:xMode val="edge"/>
          <c:yMode val="edge"/>
          <c:x val="0.39559914952971825"/>
          <c:y val="0"/>
        </c:manualLayout>
      </c:layout>
      <c:overlay val="0"/>
    </c:title>
    <c:autoTitleDeleted val="0"/>
    <c:plotArea>
      <c:layout>
        <c:manualLayout>
          <c:layoutTarget val="inner"/>
          <c:xMode val="edge"/>
          <c:yMode val="edge"/>
          <c:x val="0"/>
          <c:y val="7.6989489489489487E-3"/>
          <c:w val="1"/>
          <c:h val="0.99230105105105104"/>
        </c:manualLayout>
      </c:layout>
      <c:barChart>
        <c:barDir val="col"/>
        <c:grouping val="clustered"/>
        <c:varyColors val="0"/>
        <c:ser>
          <c:idx val="0"/>
          <c:order val="0"/>
          <c:invertIfNegative val="0"/>
          <c:cat>
            <c:multiLvlStrRef>
              <c:f>'QEIA Summary'!$AC$49:$AD$49</c:f>
            </c:multiLvlStrRef>
          </c:cat>
          <c:val>
            <c:numRef>
              <c:f>'QEIA Summary'!$AC$55</c:f>
              <c:numCache>
                <c:formatCode>General</c:formatCode>
                <c:ptCount val="1"/>
                <c:pt idx="0">
                  <c:v>0</c:v>
                </c:pt>
              </c:numCache>
            </c:numRef>
          </c:val>
          <c:extLst>
            <c:ext xmlns:c16="http://schemas.microsoft.com/office/drawing/2014/chart" uri="{C3380CC4-5D6E-409C-BE32-E72D297353CC}">
              <c16:uniqueId val="{00000000-09EC-4D0A-B355-210D4573C830}"/>
            </c:ext>
          </c:extLst>
        </c:ser>
        <c:ser>
          <c:idx val="1"/>
          <c:order val="1"/>
          <c:invertIfNegative val="0"/>
          <c:val>
            <c:numRef>
              <c:f>'QEIA Summary'!$AC$56</c:f>
              <c:numCache>
                <c:formatCode>General</c:formatCode>
                <c:ptCount val="1"/>
                <c:pt idx="0">
                  <c:v>0</c:v>
                </c:pt>
              </c:numCache>
            </c:numRef>
          </c:val>
          <c:extLst>
            <c:ext xmlns:c16="http://schemas.microsoft.com/office/drawing/2014/chart" uri="{C3380CC4-5D6E-409C-BE32-E72D297353CC}">
              <c16:uniqueId val="{00000000-F47A-43E7-A182-97300431795B}"/>
            </c:ext>
          </c:extLst>
        </c:ser>
        <c:dLbls>
          <c:showLegendKey val="0"/>
          <c:showVal val="0"/>
          <c:showCatName val="0"/>
          <c:showSerName val="0"/>
          <c:showPercent val="0"/>
          <c:showBubbleSize val="0"/>
        </c:dLbls>
        <c:gapWidth val="150"/>
        <c:axId val="112006272"/>
        <c:axId val="112007808"/>
      </c:barChart>
      <c:catAx>
        <c:axId val="112006272"/>
        <c:scaling>
          <c:orientation val="minMax"/>
        </c:scaling>
        <c:delete val="0"/>
        <c:axPos val="b"/>
        <c:numFmt formatCode="General" sourceLinked="1"/>
        <c:majorTickMark val="none"/>
        <c:minorTickMark val="none"/>
        <c:tickLblPos val="none"/>
        <c:crossAx val="112007808"/>
        <c:crosses val="autoZero"/>
        <c:auto val="1"/>
        <c:lblAlgn val="ctr"/>
        <c:lblOffset val="100"/>
        <c:noMultiLvlLbl val="0"/>
      </c:catAx>
      <c:valAx>
        <c:axId val="112007808"/>
        <c:scaling>
          <c:orientation val="minMax"/>
          <c:max val="3"/>
          <c:min val="-3"/>
        </c:scaling>
        <c:delete val="1"/>
        <c:axPos val="l"/>
        <c:numFmt formatCode="General" sourceLinked="1"/>
        <c:majorTickMark val="out"/>
        <c:minorTickMark val="none"/>
        <c:tickLblPos val="nextTo"/>
        <c:crossAx val="112006272"/>
        <c:crosses val="autoZero"/>
        <c:crossBetween val="between"/>
      </c:valAx>
    </c:plotArea>
    <c:plotVisOnly val="0"/>
    <c:dispBlanksAs val="gap"/>
    <c:showDLblsOverMax val="0"/>
  </c:chart>
  <c:printSettings>
    <c:headerFooter/>
    <c:pageMargins b="0.75" l="0.7" r="0.7" t="0.75" header="0.3" footer="0.3"/>
    <c:pageSetup paperSize="9" orientation="landscape" verticalDpi="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0</xdr:rowOff>
    </xdr:from>
    <xdr:to>
      <xdr:col>1</xdr:col>
      <xdr:colOff>614680</xdr:colOff>
      <xdr:row>0</xdr:row>
      <xdr:rowOff>660400</xdr:rowOff>
    </xdr:to>
    <xdr:pic>
      <xdr:nvPicPr>
        <xdr:cNvPr id="4" name="Picture 3">
          <a:extLst>
            <a:ext uri="{FF2B5EF4-FFF2-40B4-BE49-F238E27FC236}">
              <a16:creationId xmlns:a16="http://schemas.microsoft.com/office/drawing/2014/main" id="{1C393726-3108-4442-A26A-8E695E47E9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0"/>
          <a:ext cx="1452880" cy="660400"/>
        </a:xfrm>
        <a:prstGeom prst="rect">
          <a:avLst/>
        </a:prstGeom>
        <a:noFill/>
        <a:ln>
          <a:noFill/>
        </a:ln>
      </xdr:spPr>
    </xdr:pic>
    <xdr:clientData/>
  </xdr:twoCellAnchor>
  <xdr:twoCellAnchor editAs="oneCell">
    <xdr:from>
      <xdr:col>13</xdr:col>
      <xdr:colOff>304800</xdr:colOff>
      <xdr:row>0</xdr:row>
      <xdr:rowOff>120650</xdr:rowOff>
    </xdr:from>
    <xdr:to>
      <xdr:col>15</xdr:col>
      <xdr:colOff>489585</xdr:colOff>
      <xdr:row>0</xdr:row>
      <xdr:rowOff>730250</xdr:rowOff>
    </xdr:to>
    <xdr:pic>
      <xdr:nvPicPr>
        <xdr:cNvPr id="7" name="Picture 6">
          <a:extLst>
            <a:ext uri="{FF2B5EF4-FFF2-40B4-BE49-F238E27FC236}">
              <a16:creationId xmlns:a16="http://schemas.microsoft.com/office/drawing/2014/main" id="{5B28B739-3BE9-4353-B7DB-5BC11D76304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42500" y="120650"/>
          <a:ext cx="1467485" cy="6096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62</xdr:row>
      <xdr:rowOff>44062</xdr:rowOff>
    </xdr:from>
    <xdr:to>
      <xdr:col>15</xdr:col>
      <xdr:colOff>941295</xdr:colOff>
      <xdr:row>74</xdr:row>
      <xdr:rowOff>156563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41917" y="22787645"/>
          <a:ext cx="13577795" cy="2271501"/>
          <a:chOff x="859273" y="13760064"/>
          <a:chExt cx="13425360" cy="2398501"/>
        </a:xfrm>
      </xdr:grpSpPr>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859273" y="13760064"/>
          <a:ext cx="6487189" cy="7992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859273" y="14548059"/>
          <a:ext cx="6487189" cy="7992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859273" y="15358465"/>
          <a:ext cx="6487189" cy="8001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4" name="Chart 13">
            <a:extLst>
              <a:ext uri="{FF2B5EF4-FFF2-40B4-BE49-F238E27FC236}">
                <a16:creationId xmlns:a16="http://schemas.microsoft.com/office/drawing/2014/main" id="{00000000-0008-0000-0300-00000E000000}"/>
              </a:ext>
            </a:extLst>
          </xdr:cNvPr>
          <xdr:cNvGraphicFramePr>
            <a:graphicFrameLocks/>
          </xdr:cNvGraphicFramePr>
        </xdr:nvGraphicFramePr>
        <xdr:xfrm>
          <a:off x="7358024" y="13760826"/>
          <a:ext cx="6926608" cy="784409"/>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5" name="Chart 14">
            <a:extLst>
              <a:ext uri="{FF2B5EF4-FFF2-40B4-BE49-F238E27FC236}">
                <a16:creationId xmlns:a16="http://schemas.microsoft.com/office/drawing/2014/main" id="{00000000-0008-0000-0300-00000F000000}"/>
              </a:ext>
            </a:extLst>
          </xdr:cNvPr>
          <xdr:cNvGraphicFramePr>
            <a:graphicFrameLocks/>
          </xdr:cNvGraphicFramePr>
        </xdr:nvGraphicFramePr>
        <xdr:xfrm>
          <a:off x="7346462" y="14556443"/>
          <a:ext cx="6938171" cy="81803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6" name="Chart 15">
            <a:extLst>
              <a:ext uri="{FF2B5EF4-FFF2-40B4-BE49-F238E27FC236}">
                <a16:creationId xmlns:a16="http://schemas.microsoft.com/office/drawing/2014/main" id="{00000000-0008-0000-0300-000010000000}"/>
              </a:ext>
            </a:extLst>
          </xdr:cNvPr>
          <xdr:cNvGraphicFramePr>
            <a:graphicFrameLocks/>
          </xdr:cNvGraphicFramePr>
        </xdr:nvGraphicFramePr>
        <xdr:xfrm>
          <a:off x="7334898" y="15352061"/>
          <a:ext cx="6949734" cy="806504"/>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74</xdr:row>
      <xdr:rowOff>163285</xdr:rowOff>
    </xdr:from>
    <xdr:to>
      <xdr:col>8</xdr:col>
      <xdr:colOff>885307</xdr:colOff>
      <xdr:row>78</xdr:row>
      <xdr:rowOff>200485</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884465</xdr:colOff>
      <xdr:row>74</xdr:row>
      <xdr:rowOff>163284</xdr:rowOff>
    </xdr:from>
    <xdr:to>
      <xdr:col>15</xdr:col>
      <xdr:colOff>938893</xdr:colOff>
      <xdr:row>78</xdr:row>
      <xdr:rowOff>200484</xdr:rowOff>
    </xdr:to>
    <xdr:graphicFrame macro="">
      <xdr:nvGraphicFramePr>
        <xdr:cNvPr id="13" name="Chart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169333</xdr:colOff>
      <xdr:row>0</xdr:row>
      <xdr:rowOff>222250</xdr:rowOff>
    </xdr:from>
    <xdr:to>
      <xdr:col>3</xdr:col>
      <xdr:colOff>288713</xdr:colOff>
      <xdr:row>0</xdr:row>
      <xdr:rowOff>882650</xdr:rowOff>
    </xdr:to>
    <xdr:pic>
      <xdr:nvPicPr>
        <xdr:cNvPr id="17" name="Picture 16">
          <a:extLst>
            <a:ext uri="{FF2B5EF4-FFF2-40B4-BE49-F238E27FC236}">
              <a16:creationId xmlns:a16="http://schemas.microsoft.com/office/drawing/2014/main" id="{FAAD1123-48CB-4DCE-9CD4-E9B7FF549BFB}"/>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65666" y="222250"/>
          <a:ext cx="1452880" cy="660400"/>
        </a:xfrm>
        <a:prstGeom prst="rect">
          <a:avLst/>
        </a:prstGeom>
        <a:noFill/>
        <a:ln>
          <a:noFill/>
        </a:ln>
      </xdr:spPr>
    </xdr:pic>
    <xdr:clientData/>
  </xdr:twoCellAnchor>
  <xdr:twoCellAnchor editAs="oneCell">
    <xdr:from>
      <xdr:col>14</xdr:col>
      <xdr:colOff>469900</xdr:colOff>
      <xdr:row>0</xdr:row>
      <xdr:rowOff>342900</xdr:rowOff>
    </xdr:from>
    <xdr:to>
      <xdr:col>15</xdr:col>
      <xdr:colOff>942551</xdr:colOff>
      <xdr:row>0</xdr:row>
      <xdr:rowOff>952500</xdr:rowOff>
    </xdr:to>
    <xdr:pic>
      <xdr:nvPicPr>
        <xdr:cNvPr id="18" name="Picture 17">
          <a:extLst>
            <a:ext uri="{FF2B5EF4-FFF2-40B4-BE49-F238E27FC236}">
              <a16:creationId xmlns:a16="http://schemas.microsoft.com/office/drawing/2014/main" id="{493DB5EE-5F2A-4D9E-9EED-13F0A906B532}"/>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053483" y="342900"/>
          <a:ext cx="1467485" cy="6096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582084</xdr:colOff>
      <xdr:row>0</xdr:row>
      <xdr:rowOff>52917</xdr:rowOff>
    </xdr:from>
    <xdr:to>
      <xdr:col>3</xdr:col>
      <xdr:colOff>2034964</xdr:colOff>
      <xdr:row>0</xdr:row>
      <xdr:rowOff>713317</xdr:rowOff>
    </xdr:to>
    <xdr:pic>
      <xdr:nvPicPr>
        <xdr:cNvPr id="5" name="Picture 4">
          <a:extLst>
            <a:ext uri="{FF2B5EF4-FFF2-40B4-BE49-F238E27FC236}">
              <a16:creationId xmlns:a16="http://schemas.microsoft.com/office/drawing/2014/main" id="{079D0F00-48E1-4296-ABEB-533CA7C032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4417" y="52917"/>
          <a:ext cx="1452880" cy="660400"/>
        </a:xfrm>
        <a:prstGeom prst="rect">
          <a:avLst/>
        </a:prstGeom>
        <a:noFill/>
        <a:ln>
          <a:noFill/>
        </a:ln>
      </xdr:spPr>
    </xdr:pic>
    <xdr:clientData/>
  </xdr:twoCellAnchor>
  <xdr:twoCellAnchor editAs="oneCell">
    <xdr:from>
      <xdr:col>6</xdr:col>
      <xdr:colOff>3729567</xdr:colOff>
      <xdr:row>0</xdr:row>
      <xdr:rowOff>120650</xdr:rowOff>
    </xdr:from>
    <xdr:to>
      <xdr:col>6</xdr:col>
      <xdr:colOff>5197052</xdr:colOff>
      <xdr:row>0</xdr:row>
      <xdr:rowOff>730250</xdr:rowOff>
    </xdr:to>
    <xdr:pic>
      <xdr:nvPicPr>
        <xdr:cNvPr id="6" name="Picture 5">
          <a:extLst>
            <a:ext uri="{FF2B5EF4-FFF2-40B4-BE49-F238E27FC236}">
              <a16:creationId xmlns:a16="http://schemas.microsoft.com/office/drawing/2014/main" id="{39C535DC-30E6-489A-AADC-5E3E46FE211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12900" y="120650"/>
          <a:ext cx="1467485" cy="609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1989667</xdr:colOff>
      <xdr:row>0</xdr:row>
      <xdr:rowOff>127000</xdr:rowOff>
    </xdr:from>
    <xdr:to>
      <xdr:col>4</xdr:col>
      <xdr:colOff>500380</xdr:colOff>
      <xdr:row>0</xdr:row>
      <xdr:rowOff>787400</xdr:rowOff>
    </xdr:to>
    <xdr:pic>
      <xdr:nvPicPr>
        <xdr:cNvPr id="3" name="Picture 2">
          <a:extLst>
            <a:ext uri="{FF2B5EF4-FFF2-40B4-BE49-F238E27FC236}">
              <a16:creationId xmlns:a16="http://schemas.microsoft.com/office/drawing/2014/main" id="{461FFA45-C564-434A-8F0C-91D1D85D6A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0" y="127000"/>
          <a:ext cx="1452880" cy="660400"/>
        </a:xfrm>
        <a:prstGeom prst="rect">
          <a:avLst/>
        </a:prstGeom>
        <a:noFill/>
        <a:ln>
          <a:noFill/>
        </a:ln>
      </xdr:spPr>
    </xdr:pic>
    <xdr:clientData/>
  </xdr:twoCellAnchor>
  <xdr:twoCellAnchor editAs="oneCell">
    <xdr:from>
      <xdr:col>9</xdr:col>
      <xdr:colOff>1369483</xdr:colOff>
      <xdr:row>0</xdr:row>
      <xdr:rowOff>184150</xdr:rowOff>
    </xdr:from>
    <xdr:to>
      <xdr:col>10</xdr:col>
      <xdr:colOff>1217718</xdr:colOff>
      <xdr:row>0</xdr:row>
      <xdr:rowOff>793750</xdr:rowOff>
    </xdr:to>
    <xdr:pic>
      <xdr:nvPicPr>
        <xdr:cNvPr id="5" name="Picture 4">
          <a:extLst>
            <a:ext uri="{FF2B5EF4-FFF2-40B4-BE49-F238E27FC236}">
              <a16:creationId xmlns:a16="http://schemas.microsoft.com/office/drawing/2014/main" id="{1CD8D0DD-4AB6-49E4-95A3-CB8DDD9711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78816" y="184150"/>
          <a:ext cx="1467485" cy="6096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79375</xdr:colOff>
      <xdr:row>0</xdr:row>
      <xdr:rowOff>47625</xdr:rowOff>
    </xdr:from>
    <xdr:ext cx="2000794" cy="621846"/>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9375" y="47625"/>
          <a:ext cx="2000794" cy="621846"/>
        </a:xfrm>
        <a:prstGeom prst="rect">
          <a:avLst/>
        </a:prstGeom>
      </xdr:spPr>
    </xdr:pic>
    <xdr:clientData/>
  </xdr:oneCellAnchor>
  <xdr:oneCellAnchor>
    <xdr:from>
      <xdr:col>10</xdr:col>
      <xdr:colOff>944563</xdr:colOff>
      <xdr:row>0</xdr:row>
      <xdr:rowOff>87312</xdr:rowOff>
    </xdr:from>
    <xdr:ext cx="1889924" cy="591363"/>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6704013" y="87312"/>
          <a:ext cx="1889924" cy="59136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6349</xdr:colOff>
      <xdr:row>1</xdr:row>
      <xdr:rowOff>0</xdr:rowOff>
    </xdr:from>
    <xdr:to>
      <xdr:col>20</xdr:col>
      <xdr:colOff>10583</xdr:colOff>
      <xdr:row>18</xdr:row>
      <xdr:rowOff>148166</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6349" y="184150"/>
          <a:ext cx="12196234" cy="3278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solidFill>
                <a:schemeClr val="dk1"/>
              </a:solidFill>
              <a:effectLst/>
              <a:latin typeface="+mn-lt"/>
              <a:ea typeface="+mn-ea"/>
              <a:cs typeface="+mn-cs"/>
            </a:rPr>
            <a:t>Section 14Z2: Patient and Public Involvement Assessment and</a:t>
          </a:r>
          <a:r>
            <a:rPr lang="en-GB" sz="1600" b="1" u="sng" baseline="0">
              <a:solidFill>
                <a:schemeClr val="dk1"/>
              </a:solidFill>
              <a:effectLst/>
              <a:latin typeface="+mn-lt"/>
              <a:ea typeface="+mn-ea"/>
              <a:cs typeface="+mn-cs"/>
            </a:rPr>
            <a:t> </a:t>
          </a:r>
          <a:r>
            <a:rPr lang="en-GB" sz="1600" b="1" u="sng">
              <a:solidFill>
                <a:schemeClr val="dk1"/>
              </a:solidFill>
              <a:effectLst/>
              <a:latin typeface="+mn-lt"/>
              <a:ea typeface="+mn-ea"/>
              <a:cs typeface="+mn-cs"/>
            </a:rPr>
            <a:t>Planning Form</a:t>
          </a:r>
        </a:p>
        <a:p>
          <a:r>
            <a:rPr lang="en-GB" sz="1100">
              <a:solidFill>
                <a:schemeClr val="dk1"/>
              </a:solidFill>
              <a:effectLst/>
              <a:latin typeface="+mn-lt"/>
              <a:ea typeface="+mn-ea"/>
              <a:cs typeface="+mn-cs"/>
            </a:rPr>
            <a:t> </a:t>
          </a:r>
        </a:p>
        <a:p>
          <a:r>
            <a:rPr lang="en-US" sz="1200" b="1">
              <a:solidFill>
                <a:schemeClr val="dk1"/>
              </a:solidFill>
              <a:effectLst/>
              <a:latin typeface="+mn-lt"/>
              <a:ea typeface="+mn-ea"/>
              <a:cs typeface="+mn-cs"/>
            </a:rPr>
            <a:t>Purpose of this form</a:t>
          </a:r>
          <a:endParaRPr lang="en-GB" sz="1200">
            <a:solidFill>
              <a:schemeClr val="dk1"/>
            </a:solidFill>
            <a:effectLst/>
            <a:latin typeface="+mn-lt"/>
            <a:ea typeface="+mn-ea"/>
            <a:cs typeface="+mn-cs"/>
          </a:endParaRPr>
        </a:p>
        <a:p>
          <a:r>
            <a:rPr lang="en-US" sz="1200">
              <a:solidFill>
                <a:schemeClr val="dk1"/>
              </a:solidFill>
              <a:effectLst/>
              <a:latin typeface="+mn-lt"/>
              <a:ea typeface="+mn-ea"/>
              <a:cs typeface="+mn-cs"/>
            </a:rPr>
            <a:t>NHS organisations have a duty under Section 14Z2 of the Health and Social Care Act 2012 and the NHS Act 2006 to ‘</a:t>
          </a:r>
          <a:r>
            <a:rPr lang="en-GB" sz="1200">
              <a:solidFill>
                <a:schemeClr val="dk1"/>
              </a:solidFill>
              <a:effectLst/>
              <a:latin typeface="+mn-lt"/>
              <a:ea typeface="+mn-ea"/>
              <a:cs typeface="+mn-cs"/>
            </a:rPr>
            <a:t>make arrangements’ to inform, involve and consult with the public.  </a:t>
          </a:r>
        </a:p>
        <a:p>
          <a:r>
            <a:rPr lang="en-GB" sz="1200">
              <a:solidFill>
                <a:schemeClr val="dk1"/>
              </a:solidFill>
              <a:effectLst/>
              <a:latin typeface="+mn-lt"/>
              <a:ea typeface="+mn-ea"/>
              <a:cs typeface="+mn-cs"/>
            </a:rPr>
            <a:t> </a:t>
          </a:r>
        </a:p>
        <a:p>
          <a:pPr lvl="0"/>
          <a:r>
            <a:rPr lang="en-US" sz="1200">
              <a:solidFill>
                <a:schemeClr val="dk1"/>
              </a:solidFill>
              <a:effectLst/>
              <a:latin typeface="+mn-lt"/>
              <a:ea typeface="+mn-ea"/>
              <a:cs typeface="+mn-cs"/>
            </a:rPr>
            <a:t>This form is a tool to help commissioners and providers to identify whether there is a need for patient and public involvement in their activity, and if required help them plan for a level of involvement which is ‘fair and proportionate’ to the circumstances.  </a:t>
          </a:r>
          <a:endParaRPr lang="en-GB" sz="1200">
            <a:solidFill>
              <a:schemeClr val="dk1"/>
            </a:solidFill>
            <a:effectLst/>
            <a:latin typeface="+mn-lt"/>
            <a:ea typeface="+mn-ea"/>
            <a:cs typeface="+mn-cs"/>
          </a:endParaRPr>
        </a:p>
        <a:p>
          <a:r>
            <a:rPr lang="en-US" sz="1200">
              <a:solidFill>
                <a:schemeClr val="dk1"/>
              </a:solidFill>
              <a:effectLst/>
              <a:latin typeface="+mn-lt"/>
              <a:ea typeface="+mn-ea"/>
              <a:cs typeface="+mn-cs"/>
            </a:rPr>
            <a:t> </a:t>
          </a:r>
          <a:endParaRPr lang="en-GB" sz="1200">
            <a:solidFill>
              <a:schemeClr val="dk1"/>
            </a:solidFill>
            <a:effectLst/>
            <a:latin typeface="+mn-lt"/>
            <a:ea typeface="+mn-ea"/>
            <a:cs typeface="+mn-cs"/>
          </a:endParaRPr>
        </a:p>
        <a:p>
          <a:pPr lvl="0"/>
          <a:r>
            <a:rPr lang="en-US" sz="1200">
              <a:solidFill>
                <a:schemeClr val="dk1"/>
              </a:solidFill>
              <a:effectLst/>
              <a:latin typeface="+mn-lt"/>
              <a:ea typeface="+mn-ea"/>
              <a:cs typeface="+mn-cs"/>
            </a:rPr>
            <a:t>The form must be completed at the start of the planning process for any activity and before operational decisions are taken which may impact on the range of services and/or the way in which they are provided. </a:t>
          </a:r>
          <a:endParaRPr lang="en-GB" sz="1200">
            <a:solidFill>
              <a:schemeClr val="dk1"/>
            </a:solidFill>
            <a:effectLst/>
            <a:latin typeface="+mn-lt"/>
            <a:ea typeface="+mn-ea"/>
            <a:cs typeface="+mn-cs"/>
          </a:endParaRPr>
        </a:p>
        <a:p>
          <a:r>
            <a:rPr lang="en-US" sz="1200">
              <a:solidFill>
                <a:schemeClr val="dk1"/>
              </a:solidFill>
              <a:effectLst/>
              <a:latin typeface="+mn-lt"/>
              <a:ea typeface="+mn-ea"/>
              <a:cs typeface="+mn-cs"/>
            </a:rPr>
            <a:t> </a:t>
          </a:r>
          <a:endParaRPr lang="en-GB" sz="1200">
            <a:solidFill>
              <a:schemeClr val="dk1"/>
            </a:solidFill>
            <a:effectLst/>
            <a:latin typeface="+mn-lt"/>
            <a:ea typeface="+mn-ea"/>
            <a:cs typeface="+mn-cs"/>
          </a:endParaRPr>
        </a:p>
        <a:p>
          <a:pPr lvl="0" fontAlgn="base" hangingPunct="0"/>
          <a:r>
            <a:rPr lang="en-US" sz="1200">
              <a:solidFill>
                <a:schemeClr val="dk1"/>
              </a:solidFill>
              <a:effectLst/>
              <a:latin typeface="+mn-lt"/>
              <a:ea typeface="+mn-ea"/>
              <a:cs typeface="+mn-cs"/>
            </a:rPr>
            <a:t>Completed forms will be used to ensure that patients and the public are appropriately involved in the activity, and may be used as evidence in the event of a legal challenge.  </a:t>
          </a:r>
          <a:endParaRPr lang="en-GB" sz="1200">
            <a:solidFill>
              <a:schemeClr val="dk1"/>
            </a:solidFill>
            <a:effectLst/>
            <a:latin typeface="+mn-lt"/>
            <a:ea typeface="+mn-ea"/>
            <a:cs typeface="+mn-cs"/>
          </a:endParaRPr>
        </a:p>
        <a:p>
          <a:r>
            <a:rPr lang="en-US" sz="1200">
              <a:solidFill>
                <a:schemeClr val="dk1"/>
              </a:solidFill>
              <a:effectLst/>
              <a:latin typeface="+mn-lt"/>
              <a:ea typeface="+mn-ea"/>
              <a:cs typeface="+mn-cs"/>
            </a:rPr>
            <a:t> </a:t>
          </a:r>
          <a:endParaRPr lang="en-GB" sz="1200">
            <a:solidFill>
              <a:schemeClr val="dk1"/>
            </a:solidFill>
            <a:effectLst/>
            <a:latin typeface="+mn-lt"/>
            <a:ea typeface="+mn-ea"/>
            <a:cs typeface="+mn-cs"/>
          </a:endParaRPr>
        </a:p>
        <a:p>
          <a:pPr lvl="0" fontAlgn="base" hangingPunct="0"/>
          <a:r>
            <a:rPr lang="en-GB" sz="1200">
              <a:solidFill>
                <a:schemeClr val="dk1"/>
              </a:solidFill>
              <a:effectLst/>
              <a:latin typeface="+mn-lt"/>
              <a:ea typeface="+mn-ea"/>
              <a:cs typeface="+mn-cs"/>
            </a:rPr>
            <a:t>If you require support in completing this document or would like to discuss further then please use the contact details for returning this form:</a:t>
          </a:r>
          <a:r>
            <a:rPr lang="en-GB" sz="1200" baseline="0">
              <a:solidFill>
                <a:schemeClr val="dk1"/>
              </a:solidFill>
              <a:effectLst/>
              <a:latin typeface="+mn-lt"/>
              <a:ea typeface="+mn-ea"/>
              <a:cs typeface="+mn-cs"/>
            </a:rPr>
            <a:t> </a:t>
          </a:r>
          <a:r>
            <a:rPr lang="en-GB" sz="1200" b="1" u="sng" baseline="0">
              <a:solidFill>
                <a:srgbClr val="0060B8"/>
              </a:solidFill>
              <a:effectLst/>
              <a:latin typeface="+mn-lt"/>
              <a:ea typeface="+mn-ea"/>
              <a:cs typeface="+mn-cs"/>
            </a:rPr>
            <a:t>DDCCG.Communications@nhs.net</a:t>
          </a:r>
          <a:r>
            <a:rPr lang="en-GB" sz="1200" baseline="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endParaRPr lang="en-GB" sz="1100"/>
        </a:p>
      </xdr:txBody>
    </xdr:sp>
    <xdr:clientData/>
  </xdr:twoCellAnchor>
  <xdr:twoCellAnchor>
    <xdr:from>
      <xdr:col>0</xdr:col>
      <xdr:colOff>7937</xdr:colOff>
      <xdr:row>118</xdr:row>
      <xdr:rowOff>1</xdr:rowOff>
    </xdr:from>
    <xdr:to>
      <xdr:col>19</xdr:col>
      <xdr:colOff>603250</xdr:colOff>
      <xdr:row>118</xdr:row>
      <xdr:rowOff>77611</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7937" y="21729701"/>
          <a:ext cx="12177713" cy="77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ase" hangingPunct="0"/>
          <a:r>
            <a:rPr lang="en-GB" sz="1200">
              <a:solidFill>
                <a:schemeClr val="dk1"/>
              </a:solidFill>
              <a:effectLst/>
              <a:latin typeface="+mn-lt"/>
              <a:ea typeface="+mn-ea"/>
              <a:cs typeface="+mn-cs"/>
            </a:rPr>
            <a:t> </a:t>
          </a:r>
        </a:p>
        <a:p>
          <a:pPr algn="ctr" fontAlgn="base" hangingPunct="0"/>
          <a:endParaRPr lang="en-GB" sz="1200">
            <a:solidFill>
              <a:schemeClr val="dk1"/>
            </a:solidFill>
            <a:effectLst/>
            <a:latin typeface="+mn-lt"/>
            <a:ea typeface="+mn-ea"/>
            <a:cs typeface="+mn-cs"/>
          </a:endParaRPr>
        </a:p>
        <a:p>
          <a:pPr algn="l"/>
          <a:endParaRPr lang="en-GB" sz="1200"/>
        </a:p>
      </xdr:txBody>
    </xdr:sp>
    <xdr:clientData/>
  </xdr:twoCellAnchor>
  <xdr:oneCellAnchor>
    <xdr:from>
      <xdr:col>17</xdr:col>
      <xdr:colOff>0</xdr:colOff>
      <xdr:row>0</xdr:row>
      <xdr:rowOff>0</xdr:rowOff>
    </xdr:from>
    <xdr:ext cx="1889924" cy="591363"/>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10363200" y="0"/>
          <a:ext cx="1889924" cy="591363"/>
        </a:xfrm>
        <a:prstGeom prst="rect">
          <a:avLst/>
        </a:prstGeom>
      </xdr:spPr>
    </xdr:pic>
    <xdr:clientData/>
  </xdr:oneCellAnchor>
  <xdr:oneCellAnchor>
    <xdr:from>
      <xdr:col>0</xdr:col>
      <xdr:colOff>0</xdr:colOff>
      <xdr:row>0</xdr:row>
      <xdr:rowOff>0</xdr:rowOff>
    </xdr:from>
    <xdr:ext cx="1999661" cy="621846"/>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0" y="0"/>
          <a:ext cx="1999661" cy="62184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6349</xdr:colOff>
      <xdr:row>0</xdr:row>
      <xdr:rowOff>0</xdr:rowOff>
    </xdr:from>
    <xdr:to>
      <xdr:col>20</xdr:col>
      <xdr:colOff>10583</xdr:colOff>
      <xdr:row>21</xdr:row>
      <xdr:rowOff>169333</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349" y="0"/>
          <a:ext cx="12196234" cy="4036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solidFill>
                <a:schemeClr val="dk1"/>
              </a:solidFill>
              <a:effectLst/>
              <a:latin typeface="+mn-lt"/>
              <a:ea typeface="+mn-ea"/>
              <a:cs typeface="+mn-cs"/>
            </a:rPr>
            <a:t>Section 14Z2: Patient and Public Involvement Assessment and</a:t>
          </a:r>
          <a:r>
            <a:rPr lang="en-GB" sz="1600" b="1" u="sng" baseline="0">
              <a:solidFill>
                <a:schemeClr val="dk1"/>
              </a:solidFill>
              <a:effectLst/>
              <a:latin typeface="+mn-lt"/>
              <a:ea typeface="+mn-ea"/>
              <a:cs typeface="+mn-cs"/>
            </a:rPr>
            <a:t> </a:t>
          </a:r>
          <a:r>
            <a:rPr lang="en-GB" sz="1600" b="1" u="sng">
              <a:solidFill>
                <a:schemeClr val="dk1"/>
              </a:solidFill>
              <a:effectLst/>
              <a:latin typeface="+mn-lt"/>
              <a:ea typeface="+mn-ea"/>
              <a:cs typeface="+mn-cs"/>
            </a:rPr>
            <a:t>Planning Form</a:t>
          </a:r>
        </a:p>
        <a:p>
          <a:r>
            <a:rPr lang="en-GB" sz="1100">
              <a:solidFill>
                <a:schemeClr val="dk1"/>
              </a:solidFill>
              <a:effectLst/>
              <a:latin typeface="+mn-lt"/>
              <a:ea typeface="+mn-ea"/>
              <a:cs typeface="+mn-cs"/>
            </a:rPr>
            <a:t> </a:t>
          </a:r>
        </a:p>
        <a:p>
          <a:r>
            <a:rPr lang="en-GB" sz="1200" b="1">
              <a:solidFill>
                <a:schemeClr val="dk1"/>
              </a:solidFill>
              <a:effectLst/>
              <a:latin typeface="+mn-lt"/>
              <a:ea typeface="+mn-ea"/>
              <a:cs typeface="+mn-cs"/>
            </a:rPr>
            <a:t>Project title: ...</a:t>
          </a:r>
          <a:endParaRPr lang="en-GB" sz="1200">
            <a:solidFill>
              <a:schemeClr val="dk1"/>
            </a:solidFill>
            <a:effectLst/>
            <a:latin typeface="+mn-lt"/>
            <a:ea typeface="+mn-ea"/>
            <a:cs typeface="+mn-cs"/>
          </a:endParaRPr>
        </a:p>
        <a:p>
          <a:r>
            <a:rPr lang="en-GB" sz="1200" b="1">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GB" sz="1200" b="1">
              <a:solidFill>
                <a:schemeClr val="dk1"/>
              </a:solidFill>
              <a:effectLst/>
              <a:latin typeface="+mn-lt"/>
              <a:ea typeface="+mn-ea"/>
              <a:cs typeface="+mn-cs"/>
            </a:rPr>
            <a:t>Your name: ...</a:t>
          </a:r>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 </a:t>
          </a:r>
        </a:p>
        <a:p>
          <a:r>
            <a:rPr lang="en-US" sz="1200" b="1">
              <a:solidFill>
                <a:schemeClr val="dk1"/>
              </a:solidFill>
              <a:effectLst/>
              <a:latin typeface="+mn-lt"/>
              <a:ea typeface="+mn-ea"/>
              <a:cs typeface="+mn-cs"/>
            </a:rPr>
            <a:t>Purpose of this form</a:t>
          </a:r>
          <a:endParaRPr lang="en-GB" sz="1200">
            <a:solidFill>
              <a:schemeClr val="dk1"/>
            </a:solidFill>
            <a:effectLst/>
            <a:latin typeface="+mn-lt"/>
            <a:ea typeface="+mn-ea"/>
            <a:cs typeface="+mn-cs"/>
          </a:endParaRPr>
        </a:p>
        <a:p>
          <a:r>
            <a:rPr lang="en-US" sz="1200">
              <a:solidFill>
                <a:schemeClr val="dk1"/>
              </a:solidFill>
              <a:effectLst/>
              <a:latin typeface="+mn-lt"/>
              <a:ea typeface="+mn-ea"/>
              <a:cs typeface="+mn-cs"/>
            </a:rPr>
            <a:t>NHS organisations have a duty under Section 14Z2 of the Health and Social Care Act 2012 and the NHS Act 2006 to ‘</a:t>
          </a:r>
          <a:r>
            <a:rPr lang="en-GB" sz="1200">
              <a:solidFill>
                <a:schemeClr val="dk1"/>
              </a:solidFill>
              <a:effectLst/>
              <a:latin typeface="+mn-lt"/>
              <a:ea typeface="+mn-ea"/>
              <a:cs typeface="+mn-cs"/>
            </a:rPr>
            <a:t>make arrangements’ to inform, involve and consult with the public.  </a:t>
          </a:r>
        </a:p>
        <a:p>
          <a:r>
            <a:rPr lang="en-GB" sz="1200">
              <a:solidFill>
                <a:schemeClr val="dk1"/>
              </a:solidFill>
              <a:effectLst/>
              <a:latin typeface="+mn-lt"/>
              <a:ea typeface="+mn-ea"/>
              <a:cs typeface="+mn-cs"/>
            </a:rPr>
            <a:t> </a:t>
          </a:r>
        </a:p>
        <a:p>
          <a:pPr lvl="0"/>
          <a:r>
            <a:rPr lang="en-US" sz="1200">
              <a:solidFill>
                <a:schemeClr val="dk1"/>
              </a:solidFill>
              <a:effectLst/>
              <a:latin typeface="+mn-lt"/>
              <a:ea typeface="+mn-ea"/>
              <a:cs typeface="+mn-cs"/>
            </a:rPr>
            <a:t>This form is a tool to help commissioners and providers to identify whether there is a need for patient and public involvement in their activity, and if required help them plan for a level of involvement which is ‘fair and proportionate’ to the circumstances.  </a:t>
          </a:r>
          <a:endParaRPr lang="en-GB" sz="1200">
            <a:solidFill>
              <a:schemeClr val="dk1"/>
            </a:solidFill>
            <a:effectLst/>
            <a:latin typeface="+mn-lt"/>
            <a:ea typeface="+mn-ea"/>
            <a:cs typeface="+mn-cs"/>
          </a:endParaRPr>
        </a:p>
        <a:p>
          <a:r>
            <a:rPr lang="en-US" sz="1200">
              <a:solidFill>
                <a:schemeClr val="dk1"/>
              </a:solidFill>
              <a:effectLst/>
              <a:latin typeface="+mn-lt"/>
              <a:ea typeface="+mn-ea"/>
              <a:cs typeface="+mn-cs"/>
            </a:rPr>
            <a:t> </a:t>
          </a:r>
          <a:endParaRPr lang="en-GB" sz="1200">
            <a:solidFill>
              <a:schemeClr val="dk1"/>
            </a:solidFill>
            <a:effectLst/>
            <a:latin typeface="+mn-lt"/>
            <a:ea typeface="+mn-ea"/>
            <a:cs typeface="+mn-cs"/>
          </a:endParaRPr>
        </a:p>
        <a:p>
          <a:pPr lvl="0"/>
          <a:r>
            <a:rPr lang="en-US" sz="1200">
              <a:solidFill>
                <a:schemeClr val="dk1"/>
              </a:solidFill>
              <a:effectLst/>
              <a:latin typeface="+mn-lt"/>
              <a:ea typeface="+mn-ea"/>
              <a:cs typeface="+mn-cs"/>
            </a:rPr>
            <a:t>The form must be completed at the start of the planning process for any activity and before operational decisions are taken which may impact on the range of services and/or the way in which they are provided. </a:t>
          </a:r>
          <a:endParaRPr lang="en-GB" sz="1200">
            <a:solidFill>
              <a:schemeClr val="dk1"/>
            </a:solidFill>
            <a:effectLst/>
            <a:latin typeface="+mn-lt"/>
            <a:ea typeface="+mn-ea"/>
            <a:cs typeface="+mn-cs"/>
          </a:endParaRPr>
        </a:p>
        <a:p>
          <a:r>
            <a:rPr lang="en-US" sz="1200">
              <a:solidFill>
                <a:schemeClr val="dk1"/>
              </a:solidFill>
              <a:effectLst/>
              <a:latin typeface="+mn-lt"/>
              <a:ea typeface="+mn-ea"/>
              <a:cs typeface="+mn-cs"/>
            </a:rPr>
            <a:t> </a:t>
          </a:r>
          <a:endParaRPr lang="en-GB" sz="1200">
            <a:solidFill>
              <a:schemeClr val="dk1"/>
            </a:solidFill>
            <a:effectLst/>
            <a:latin typeface="+mn-lt"/>
            <a:ea typeface="+mn-ea"/>
            <a:cs typeface="+mn-cs"/>
          </a:endParaRPr>
        </a:p>
        <a:p>
          <a:pPr lvl="0" fontAlgn="base" hangingPunct="0"/>
          <a:r>
            <a:rPr lang="en-US" sz="1200">
              <a:solidFill>
                <a:schemeClr val="dk1"/>
              </a:solidFill>
              <a:effectLst/>
              <a:latin typeface="+mn-lt"/>
              <a:ea typeface="+mn-ea"/>
              <a:cs typeface="+mn-cs"/>
            </a:rPr>
            <a:t>Completed forms will be used to ensure that patients and the public are appropriately involved in the activity, and may be used as evidence in the event of a legal challenge.  </a:t>
          </a:r>
          <a:endParaRPr lang="en-GB" sz="1200">
            <a:solidFill>
              <a:schemeClr val="dk1"/>
            </a:solidFill>
            <a:effectLst/>
            <a:latin typeface="+mn-lt"/>
            <a:ea typeface="+mn-ea"/>
            <a:cs typeface="+mn-cs"/>
          </a:endParaRPr>
        </a:p>
        <a:p>
          <a:r>
            <a:rPr lang="en-US" sz="1200">
              <a:solidFill>
                <a:schemeClr val="dk1"/>
              </a:solidFill>
              <a:effectLst/>
              <a:latin typeface="+mn-lt"/>
              <a:ea typeface="+mn-ea"/>
              <a:cs typeface="+mn-cs"/>
            </a:rPr>
            <a:t> </a:t>
          </a:r>
          <a:endParaRPr lang="en-GB" sz="1200">
            <a:solidFill>
              <a:schemeClr val="dk1"/>
            </a:solidFill>
            <a:effectLst/>
            <a:latin typeface="+mn-lt"/>
            <a:ea typeface="+mn-ea"/>
            <a:cs typeface="+mn-cs"/>
          </a:endParaRPr>
        </a:p>
        <a:p>
          <a:pPr lvl="0" fontAlgn="base" hangingPunct="0"/>
          <a:r>
            <a:rPr lang="en-US" sz="1200">
              <a:solidFill>
                <a:schemeClr val="dk1"/>
              </a:solidFill>
              <a:effectLst/>
              <a:latin typeface="+mn-lt"/>
              <a:ea typeface="+mn-ea"/>
              <a:cs typeface="+mn-cs"/>
            </a:rPr>
            <a:t>Please retain a copy for your own records.</a:t>
          </a:r>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 </a:t>
          </a:r>
        </a:p>
        <a:p>
          <a:pPr lvl="0" fontAlgn="base" hangingPunct="0"/>
          <a:r>
            <a:rPr lang="en-GB" sz="1200">
              <a:solidFill>
                <a:schemeClr val="dk1"/>
              </a:solidFill>
              <a:effectLst/>
              <a:latin typeface="+mn-lt"/>
              <a:ea typeface="+mn-ea"/>
              <a:cs typeface="+mn-cs"/>
            </a:rPr>
            <a:t>If you require support in completing this document or would like to discuss further then please use the contact details for returning this form:</a:t>
          </a:r>
          <a:r>
            <a:rPr lang="en-GB" sz="1200" baseline="0">
              <a:solidFill>
                <a:schemeClr val="dk1"/>
              </a:solidFill>
              <a:effectLst/>
              <a:latin typeface="+mn-lt"/>
              <a:ea typeface="+mn-ea"/>
              <a:cs typeface="+mn-cs"/>
            </a:rPr>
            <a:t> </a:t>
          </a:r>
          <a:r>
            <a:rPr lang="en-GB" sz="1200" b="1" u="sng" baseline="0">
              <a:solidFill>
                <a:srgbClr val="0060B8"/>
              </a:solidFill>
              <a:effectLst/>
              <a:latin typeface="+mn-lt"/>
              <a:ea typeface="+mn-ea"/>
              <a:cs typeface="+mn-cs"/>
            </a:rPr>
            <a:t>DDCCG.Communications@nhs.net</a:t>
          </a:r>
          <a:r>
            <a:rPr lang="en-GB" sz="1200" baseline="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b="1">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fontAlgn="base" hangingPunct="0"/>
          <a:r>
            <a:rPr lang="en-GB" sz="1100">
              <a:solidFill>
                <a:schemeClr val="dk1"/>
              </a:solidFill>
              <a:effectLst/>
              <a:latin typeface="+mn-lt"/>
              <a:ea typeface="+mn-ea"/>
              <a:cs typeface="+mn-cs"/>
            </a:rPr>
            <a:t> </a:t>
          </a:r>
          <a:endParaRPr lang="en-GB" sz="1200">
            <a:solidFill>
              <a:schemeClr val="dk1"/>
            </a:solidFill>
            <a:effectLst/>
            <a:latin typeface="+mn-lt"/>
            <a:ea typeface="+mn-ea"/>
            <a:cs typeface="+mn-cs"/>
          </a:endParaRPr>
        </a:p>
        <a:p>
          <a:endParaRPr lang="en-GB" sz="1100"/>
        </a:p>
      </xdr:txBody>
    </xdr:sp>
    <xdr:clientData/>
  </xdr:twoCellAnchor>
  <xdr:twoCellAnchor>
    <xdr:from>
      <xdr:col>0</xdr:col>
      <xdr:colOff>7937</xdr:colOff>
      <xdr:row>142</xdr:row>
      <xdr:rowOff>166687</xdr:rowOff>
    </xdr:from>
    <xdr:to>
      <xdr:col>19</xdr:col>
      <xdr:colOff>603250</xdr:colOff>
      <xdr:row>189</xdr:row>
      <xdr:rowOff>0</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7937" y="28081287"/>
          <a:ext cx="12177713" cy="8488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ase" hangingPunct="0"/>
          <a:r>
            <a:rPr lang="en-GB" sz="1200">
              <a:solidFill>
                <a:schemeClr val="dk1"/>
              </a:solidFill>
              <a:effectLst/>
              <a:latin typeface="+mn-lt"/>
              <a:ea typeface="+mn-ea"/>
              <a:cs typeface="+mn-cs"/>
            </a:rPr>
            <a:t> </a:t>
          </a:r>
        </a:p>
        <a:p>
          <a:pPr algn="ctr" fontAlgn="base" hangingPunct="0"/>
          <a:r>
            <a:rPr lang="en-GB" sz="1200">
              <a:solidFill>
                <a:schemeClr val="dk1"/>
              </a:solidFill>
              <a:effectLst/>
              <a:latin typeface="+mn-lt"/>
              <a:ea typeface="+mn-ea"/>
              <a:cs typeface="+mn-cs"/>
            </a:rPr>
            <a:t>Once this form is completed please send it to the Communication and Engagement Team at:</a:t>
          </a:r>
        </a:p>
        <a:p>
          <a:pPr algn="ctr" fontAlgn="base" hangingPunct="0"/>
          <a:r>
            <a:rPr lang="en-GB" sz="1200" b="1" u="sng" baseline="0">
              <a:solidFill>
                <a:srgbClr val="0000FF"/>
              </a:solidFill>
              <a:effectLst/>
              <a:latin typeface="+mn-lt"/>
              <a:ea typeface="+mn-ea"/>
              <a:cs typeface="+mn-cs"/>
            </a:rPr>
            <a:t>DDCCG.Communications@nhs.net</a:t>
          </a:r>
        </a:p>
        <a:p>
          <a:pPr algn="ctr" fontAlgn="base" hangingPunct="0"/>
          <a:r>
            <a:rPr lang="en-GB" sz="1200">
              <a:solidFill>
                <a:schemeClr val="dk1"/>
              </a:solidFill>
              <a:effectLst/>
              <a:latin typeface="+mn-lt"/>
              <a:ea typeface="+mn-ea"/>
              <a:cs typeface="+mn-cs"/>
            </a:rPr>
            <a:t> </a:t>
          </a:r>
        </a:p>
        <a:p>
          <a:pPr algn="ctr" fontAlgn="base" hangingPunct="0"/>
          <a:r>
            <a:rPr lang="en-GB" sz="1200">
              <a:solidFill>
                <a:schemeClr val="dk1"/>
              </a:solidFill>
              <a:effectLst/>
              <a:latin typeface="+mn-lt"/>
              <a:ea typeface="+mn-ea"/>
              <a:cs typeface="+mn-cs"/>
            </a:rPr>
            <a:t>For any support in relation to completion please contact:</a:t>
          </a:r>
        </a:p>
        <a:p>
          <a:pPr algn="ctr" fontAlgn="base" hangingPunct="0"/>
          <a:r>
            <a:rPr lang="en-GB" sz="1200" b="1" u="sng">
              <a:solidFill>
                <a:srgbClr val="0060B8"/>
              </a:solidFill>
              <a:effectLst/>
              <a:latin typeface="+mn-lt"/>
              <a:ea typeface="+mn-ea"/>
              <a:cs typeface="+mn-cs"/>
              <a:hlinkClick xmlns:r="http://schemas.openxmlformats.org/officeDocument/2006/relationships" r:id=""/>
            </a:rPr>
            <a:t>katy.hyde@nhs.ne</a:t>
          </a:r>
          <a:r>
            <a:rPr lang="en-GB" sz="1200" b="1" u="sng">
              <a:solidFill>
                <a:srgbClr val="0060B8"/>
              </a:solidFill>
              <a:effectLst/>
              <a:latin typeface="+mn-lt"/>
              <a:ea typeface="+mn-ea"/>
              <a:cs typeface="+mn-cs"/>
            </a:rPr>
            <a:t>t</a:t>
          </a:r>
          <a:r>
            <a:rPr lang="en-GB" sz="1200" b="1" u="sng" baseline="0">
              <a:solidFill>
                <a:srgbClr val="0060B8"/>
              </a:solidFill>
              <a:effectLst/>
              <a:latin typeface="+mn-lt"/>
              <a:ea typeface="+mn-ea"/>
              <a:cs typeface="+mn-cs"/>
            </a:rPr>
            <a:t> </a:t>
          </a:r>
          <a:endParaRPr lang="en-GB" sz="1200" b="1">
            <a:solidFill>
              <a:srgbClr val="0060B8"/>
            </a:solidFill>
            <a:effectLst/>
            <a:latin typeface="+mn-lt"/>
            <a:ea typeface="+mn-ea"/>
            <a:cs typeface="+mn-cs"/>
          </a:endParaRPr>
        </a:p>
        <a:p>
          <a:pPr algn="ctr" fontAlgn="base" hangingPunct="0"/>
          <a:r>
            <a:rPr lang="en-GB" sz="1200">
              <a:solidFill>
                <a:schemeClr val="dk1"/>
              </a:solidFill>
              <a:effectLst/>
              <a:latin typeface="+mn-lt"/>
              <a:ea typeface="+mn-ea"/>
              <a:cs typeface="+mn-cs"/>
            </a:rPr>
            <a:t> </a:t>
          </a:r>
        </a:p>
        <a:p>
          <a:pPr algn="ctr" fontAlgn="base" hangingPunct="0"/>
          <a:r>
            <a:rPr lang="en-GB" sz="1200" b="1">
              <a:solidFill>
                <a:schemeClr val="dk1"/>
              </a:solidFill>
              <a:effectLst/>
              <a:latin typeface="+mn-lt"/>
              <a:ea typeface="+mn-ea"/>
              <a:cs typeface="+mn-cs"/>
            </a:rPr>
            <a:t>Please find further information and guidance on this statutory requirement below</a:t>
          </a:r>
          <a:r>
            <a:rPr lang="en-GB" sz="1200">
              <a:solidFill>
                <a:schemeClr val="dk1"/>
              </a:solidFill>
              <a:effectLst/>
              <a:latin typeface="+mn-lt"/>
              <a:ea typeface="+mn-ea"/>
              <a:cs typeface="+mn-cs"/>
            </a:rPr>
            <a:t> </a:t>
          </a:r>
        </a:p>
        <a:p>
          <a:pPr algn="ctr" fontAlgn="base" hangingPunct="0"/>
          <a:r>
            <a:rPr lang="en-GB" sz="1200">
              <a:solidFill>
                <a:schemeClr val="dk1"/>
              </a:solidFill>
              <a:effectLst/>
              <a:latin typeface="+mn-lt"/>
              <a:ea typeface="+mn-ea"/>
              <a:cs typeface="+mn-cs"/>
            </a:rPr>
            <a:t> </a:t>
          </a:r>
        </a:p>
        <a:p>
          <a:pPr algn="ctr" fontAlgn="base" hangingPunct="0"/>
          <a:r>
            <a:rPr lang="en-GB" sz="1200">
              <a:solidFill>
                <a:schemeClr val="dk1"/>
              </a:solidFill>
              <a:effectLst/>
              <a:latin typeface="+mn-lt"/>
              <a:ea typeface="+mn-ea"/>
              <a:cs typeface="+mn-cs"/>
            </a:rPr>
            <a:t>For the statutory guidance that accompanies this form for commissoners go to:</a:t>
          </a:r>
        </a:p>
        <a:p>
          <a:pPr algn="ctr" fontAlgn="base" hangingPunct="0"/>
          <a:r>
            <a:rPr lang="en-GB" sz="1200">
              <a:solidFill>
                <a:schemeClr val="dk1"/>
              </a:solidFill>
              <a:effectLst/>
              <a:latin typeface="+mn-lt"/>
              <a:ea typeface="+mn-ea"/>
              <a:cs typeface="+mn-cs"/>
            </a:rPr>
            <a:t> </a:t>
          </a:r>
        </a:p>
        <a:p>
          <a:pPr algn="ctr" fontAlgn="base" hangingPunct="0"/>
          <a:r>
            <a:rPr lang="en-GB" sz="1200" u="sng">
              <a:solidFill>
                <a:srgbClr val="0060B8"/>
              </a:solidFill>
              <a:effectLst/>
              <a:latin typeface="+mn-lt"/>
              <a:ea typeface="+mn-ea"/>
              <a:cs typeface="+mn-cs"/>
              <a:hlinkClick xmlns:r="http://schemas.openxmlformats.org/officeDocument/2006/relationships" r:id=""/>
            </a:rPr>
            <a:t>https://www.england.nhs.uk/wp-content/uploads/2017/05/patient-and-public-participation-guidance.pdf</a:t>
          </a:r>
          <a:endParaRPr lang="en-GB" sz="1200">
            <a:solidFill>
              <a:srgbClr val="0060B8"/>
            </a:solidFill>
            <a:effectLst/>
            <a:latin typeface="+mn-lt"/>
            <a:ea typeface="+mn-ea"/>
            <a:cs typeface="+mn-cs"/>
          </a:endParaRPr>
        </a:p>
        <a:p>
          <a:pPr algn="ctr" fontAlgn="base" hangingPunct="0"/>
          <a:r>
            <a:rPr lang="en-GB" sz="1200">
              <a:solidFill>
                <a:schemeClr val="dk1"/>
              </a:solidFill>
              <a:effectLst/>
              <a:latin typeface="+mn-lt"/>
              <a:ea typeface="+mn-ea"/>
              <a:cs typeface="+mn-cs"/>
            </a:rPr>
            <a:t> </a:t>
          </a:r>
        </a:p>
        <a:p>
          <a:pPr algn="l" fontAlgn="base" hangingPunct="0"/>
          <a:r>
            <a:rPr lang="en-GB" sz="1200">
              <a:solidFill>
                <a:schemeClr val="dk1"/>
              </a:solidFill>
              <a:effectLst/>
              <a:latin typeface="+mn-lt"/>
              <a:ea typeface="+mn-ea"/>
              <a:cs typeface="+mn-cs"/>
            </a:rPr>
            <a:t>The examples here indicate some circumstances where the legal duty to involve the public may apply and therefore where NHS organisations should assess this to determine the appropriate response. </a:t>
          </a:r>
        </a:p>
        <a:p>
          <a:pPr algn="l" fontAlgn="base" hangingPunct="0"/>
          <a:r>
            <a:rPr lang="en-GB" sz="1200">
              <a:solidFill>
                <a:schemeClr val="dk1"/>
              </a:solidFill>
              <a:effectLst/>
              <a:latin typeface="+mn-lt"/>
              <a:ea typeface="+mn-ea"/>
              <a:cs typeface="+mn-cs"/>
            </a:rPr>
            <a:t> </a:t>
          </a:r>
        </a:p>
        <a:p>
          <a:pPr algn="l" fontAlgn="base" hangingPunct="0"/>
          <a:r>
            <a:rPr lang="en-GB" sz="1200">
              <a:solidFill>
                <a:schemeClr val="dk1"/>
              </a:solidFill>
              <a:effectLst/>
              <a:latin typeface="+mn-lt"/>
              <a:ea typeface="+mn-ea"/>
              <a:cs typeface="+mn-cs"/>
            </a:rPr>
            <a:t>As it is not possible to anticipate every such situation, the list is not exhaustive.</a:t>
          </a:r>
        </a:p>
        <a:p>
          <a:pPr algn="l" fontAlgn="base" hangingPunct="0"/>
          <a:r>
            <a:rPr lang="en-GB" sz="1200">
              <a:solidFill>
                <a:schemeClr val="dk1"/>
              </a:solidFill>
              <a:effectLst/>
              <a:latin typeface="+mn-lt"/>
              <a:ea typeface="+mn-ea"/>
              <a:cs typeface="+mn-cs"/>
            </a:rPr>
            <a:t> </a:t>
          </a:r>
        </a:p>
        <a:p>
          <a:pPr algn="l" fontAlgn="base" hangingPunct="0"/>
          <a:r>
            <a:rPr lang="en-GB" sz="1200" b="1">
              <a:solidFill>
                <a:schemeClr val="dk1"/>
              </a:solidFill>
              <a:effectLst/>
              <a:latin typeface="+mn-lt"/>
              <a:ea typeface="+mn-ea"/>
              <a:cs typeface="+mn-cs"/>
            </a:rPr>
            <a:t>The strategic planning of services, for example:</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Plans to reconfigure or transform services or improve health. </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Plans in response to the latest joint strategic needs assessment and health and wellbeing strategy. </a:t>
          </a:r>
        </a:p>
        <a:p>
          <a:pPr algn="l" fontAlgn="base" hangingPunct="0"/>
          <a:r>
            <a:rPr lang="en-GB" sz="1200">
              <a:solidFill>
                <a:schemeClr val="dk1"/>
              </a:solidFill>
              <a:effectLst/>
              <a:latin typeface="+mn-lt"/>
              <a:ea typeface="+mn-ea"/>
              <a:cs typeface="+mn-cs"/>
            </a:rPr>
            <a:t> </a:t>
          </a:r>
        </a:p>
        <a:p>
          <a:pPr algn="l" fontAlgn="base" hangingPunct="0"/>
          <a:r>
            <a:rPr lang="en-GB" sz="1200" b="1">
              <a:solidFill>
                <a:schemeClr val="dk1"/>
              </a:solidFill>
              <a:effectLst/>
              <a:latin typeface="+mn-lt"/>
              <a:ea typeface="+mn-ea"/>
              <a:cs typeface="+mn-cs"/>
            </a:rPr>
            <a:t>Developing and considering proposals to change commissioning arrangements, for example:</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Changes to services, new models of care, new service specifications, local improvement schemes, etc. </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Reconfigurations involving movement of services from one provider or location to another.</a:t>
          </a:r>
        </a:p>
        <a:p>
          <a:pPr algn="l" fontAlgn="base" hangingPunct="0"/>
          <a:r>
            <a:rPr lang="en-GB" sz="1200">
              <a:solidFill>
                <a:schemeClr val="dk1"/>
              </a:solidFill>
              <a:effectLst/>
              <a:latin typeface="+mn-lt"/>
              <a:ea typeface="+mn-ea"/>
              <a:cs typeface="+mn-cs"/>
            </a:rPr>
            <a:t> </a:t>
          </a:r>
        </a:p>
        <a:p>
          <a:pPr algn="l" fontAlgn="base" hangingPunct="0"/>
          <a:r>
            <a:rPr lang="en-GB" sz="1200" b="1">
              <a:solidFill>
                <a:schemeClr val="dk1"/>
              </a:solidFill>
              <a:effectLst/>
              <a:latin typeface="+mn-lt"/>
              <a:ea typeface="+mn-ea"/>
              <a:cs typeface="+mn-cs"/>
            </a:rPr>
            <a:t>Procurement:</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Considering or developing proposed models, configurations or specifications for a service.</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Commencing a procurement process.</a:t>
          </a:r>
        </a:p>
        <a:p>
          <a:pPr algn="l" fontAlgn="base" hangingPunct="0"/>
          <a:r>
            <a:rPr lang="en-GB" sz="1200">
              <a:solidFill>
                <a:schemeClr val="dk1"/>
              </a:solidFill>
              <a:effectLst/>
              <a:latin typeface="+mn-lt"/>
              <a:ea typeface="+mn-ea"/>
              <a:cs typeface="+mn-cs"/>
            </a:rPr>
            <a:t> </a:t>
          </a:r>
        </a:p>
        <a:p>
          <a:pPr algn="l" fontAlgn="base" hangingPunct="0"/>
          <a:r>
            <a:rPr lang="en-GB" sz="1200" b="1">
              <a:solidFill>
                <a:schemeClr val="dk1"/>
              </a:solidFill>
              <a:effectLst/>
              <a:latin typeface="+mn-lt"/>
              <a:ea typeface="+mn-ea"/>
              <a:cs typeface="+mn-cs"/>
            </a:rPr>
            <a:t>Contracts:</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Entering into a contract with a provider. </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Varying a contract, other than a variation required by law. </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Serving a notice to terminate a contract with a provider. </a:t>
          </a:r>
        </a:p>
        <a:p>
          <a:pPr marL="628650" lvl="1" indent="-171450" algn="l" fontAlgn="base" hangingPunct="0">
            <a:buFont typeface="Arial" panose="020B0604020202020204" pitchFamily="34" charset="0"/>
            <a:buChar char="•"/>
          </a:pPr>
          <a:r>
            <a:rPr lang="en-GB" sz="1200">
              <a:solidFill>
                <a:schemeClr val="dk1"/>
              </a:solidFill>
              <a:effectLst/>
              <a:latin typeface="+mn-lt"/>
              <a:ea typeface="+mn-ea"/>
              <a:cs typeface="+mn-cs"/>
            </a:rPr>
            <a:t>Receiving a notice to terminate from a provider.</a:t>
          </a:r>
        </a:p>
        <a:p>
          <a:pPr algn="l" fontAlgn="base" hangingPunct="0"/>
          <a:r>
            <a:rPr lang="en-GB" sz="1200">
              <a:solidFill>
                <a:schemeClr val="dk1"/>
              </a:solidFill>
              <a:effectLst/>
              <a:latin typeface="+mn-lt"/>
              <a:ea typeface="+mn-ea"/>
              <a:cs typeface="+mn-cs"/>
            </a:rPr>
            <a:t> </a:t>
          </a:r>
        </a:p>
        <a:p>
          <a:pPr algn="l" fontAlgn="base" hangingPunct="0"/>
          <a:r>
            <a:rPr lang="en-GB" sz="1200" b="1">
              <a:solidFill>
                <a:schemeClr val="dk1"/>
              </a:solidFill>
              <a:effectLst/>
              <a:latin typeface="+mn-lt"/>
              <a:ea typeface="+mn-ea"/>
              <a:cs typeface="+mn-cs"/>
            </a:rPr>
            <a:t>Overview and scrutiny referral:</a:t>
          </a:r>
        </a:p>
        <a:p>
          <a:pPr algn="l" fontAlgn="base" hangingPunct="0"/>
          <a:endParaRPr lang="en-GB" sz="1200" b="1">
            <a:solidFill>
              <a:schemeClr val="dk1"/>
            </a:solidFill>
            <a:effectLst/>
            <a:latin typeface="+mn-lt"/>
            <a:ea typeface="+mn-ea"/>
            <a:cs typeface="+mn-cs"/>
          </a:endParaRPr>
        </a:p>
        <a:p>
          <a:pPr algn="l" fontAlgn="base" hangingPunct="0"/>
          <a:r>
            <a:rPr lang="en-GB" sz="1200">
              <a:solidFill>
                <a:schemeClr val="dk1"/>
              </a:solidFill>
              <a:effectLst/>
              <a:latin typeface="+mn-lt"/>
              <a:ea typeface="+mn-ea"/>
              <a:cs typeface="+mn-cs"/>
            </a:rPr>
            <a:t>Any instance in which a referral has been made to the local overview and scrutiny committee.</a:t>
          </a:r>
        </a:p>
        <a:p>
          <a:pPr algn="l" fontAlgn="base" hangingPunct="0"/>
          <a:r>
            <a:rPr lang="en-GB" sz="1200">
              <a:solidFill>
                <a:schemeClr val="dk1"/>
              </a:solidFill>
              <a:effectLst/>
              <a:latin typeface="+mn-lt"/>
              <a:ea typeface="+mn-ea"/>
              <a:cs typeface="+mn-cs"/>
            </a:rPr>
            <a:t> </a:t>
          </a:r>
        </a:p>
        <a:p>
          <a:pPr algn="l" fontAlgn="base" hangingPunct="0"/>
          <a:r>
            <a:rPr lang="en-GB" sz="1200" b="1">
              <a:solidFill>
                <a:schemeClr val="dk1"/>
              </a:solidFill>
              <a:effectLst/>
              <a:latin typeface="+mn-lt"/>
              <a:ea typeface="+mn-ea"/>
              <a:cs typeface="+mn-cs"/>
            </a:rPr>
            <a:t>Equality:</a:t>
          </a:r>
        </a:p>
        <a:p>
          <a:pPr algn="l" fontAlgn="base" hangingPunct="0"/>
          <a:endParaRPr lang="en-GB" sz="1200" b="1">
            <a:solidFill>
              <a:schemeClr val="dk1"/>
            </a:solidFill>
            <a:effectLst/>
            <a:latin typeface="+mn-lt"/>
            <a:ea typeface="+mn-ea"/>
            <a:cs typeface="+mn-cs"/>
          </a:endParaRPr>
        </a:p>
        <a:p>
          <a:pPr algn="l" fontAlgn="base" hangingPunct="0"/>
          <a:r>
            <a:rPr lang="en-GB" sz="1200">
              <a:solidFill>
                <a:schemeClr val="dk1"/>
              </a:solidFill>
              <a:effectLst/>
              <a:latin typeface="+mn-lt"/>
              <a:ea typeface="+mn-ea"/>
              <a:cs typeface="+mn-cs"/>
            </a:rPr>
            <a:t>An equality impact analysis may indicate the need for engagement, for example a lack of evidence relating to certain groups.</a:t>
          </a:r>
        </a:p>
        <a:p>
          <a:pPr algn="l"/>
          <a:endParaRPr lang="en-GB" sz="12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246063</xdr:colOff>
      <xdr:row>0</xdr:row>
      <xdr:rowOff>119062</xdr:rowOff>
    </xdr:from>
    <xdr:to>
      <xdr:col>1</xdr:col>
      <xdr:colOff>960755</xdr:colOff>
      <xdr:row>0</xdr:row>
      <xdr:rowOff>779462</xdr:rowOff>
    </xdr:to>
    <xdr:pic>
      <xdr:nvPicPr>
        <xdr:cNvPr id="5" name="Picture 4">
          <a:extLst>
            <a:ext uri="{FF2B5EF4-FFF2-40B4-BE49-F238E27FC236}">
              <a16:creationId xmlns:a16="http://schemas.microsoft.com/office/drawing/2014/main" id="{394CB03F-B1F9-4510-A383-74BA12A4DE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063" y="119062"/>
          <a:ext cx="1452880" cy="660400"/>
        </a:xfrm>
        <a:prstGeom prst="rect">
          <a:avLst/>
        </a:prstGeom>
        <a:noFill/>
        <a:ln>
          <a:noFill/>
        </a:ln>
      </xdr:spPr>
    </xdr:pic>
    <xdr:clientData/>
  </xdr:twoCellAnchor>
  <xdr:twoCellAnchor editAs="oneCell">
    <xdr:from>
      <xdr:col>16</xdr:col>
      <xdr:colOff>1327150</xdr:colOff>
      <xdr:row>0</xdr:row>
      <xdr:rowOff>120650</xdr:rowOff>
    </xdr:from>
    <xdr:to>
      <xdr:col>16</xdr:col>
      <xdr:colOff>2794635</xdr:colOff>
      <xdr:row>0</xdr:row>
      <xdr:rowOff>730250</xdr:rowOff>
    </xdr:to>
    <xdr:pic>
      <xdr:nvPicPr>
        <xdr:cNvPr id="6" name="Picture 5">
          <a:extLst>
            <a:ext uri="{FF2B5EF4-FFF2-40B4-BE49-F238E27FC236}">
              <a16:creationId xmlns:a16="http://schemas.microsoft.com/office/drawing/2014/main" id="{08FAB3B0-BA51-4163-B7A3-EFA2FA93A3E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82588" y="120650"/>
          <a:ext cx="1467485" cy="6096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1149048</xdr:colOff>
      <xdr:row>1</xdr:row>
      <xdr:rowOff>377975</xdr:rowOff>
    </xdr:to>
    <xdr:pic>
      <xdr:nvPicPr>
        <xdr:cNvPr id="3" name="Picture 2" descr="C:\Users\Anaaf.Bhatti\AppData\Local\Microsoft\Windows\Temporary Internet Files\Content.Word\NHS Derby_Derbyshire CCG Logo_Col_RH_RGB.JPG">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30060" cy="559404"/>
        </a:xfrm>
        <a:prstGeom prst="rect">
          <a:avLst/>
        </a:prstGeom>
        <a:noFill/>
        <a:ln>
          <a:noFill/>
        </a:ln>
      </xdr:spPr>
    </xdr:pic>
    <xdr:clientData/>
  </xdr:twoCellAnchor>
  <xdr:twoCellAnchor editAs="oneCell">
    <xdr:from>
      <xdr:col>5</xdr:col>
      <xdr:colOff>1844523</xdr:colOff>
      <xdr:row>0</xdr:row>
      <xdr:rowOff>71817</xdr:rowOff>
    </xdr:from>
    <xdr:to>
      <xdr:col>6</xdr:col>
      <xdr:colOff>1892973</xdr:colOff>
      <xdr:row>1</xdr:row>
      <xdr:rowOff>536620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11475356" y="71817"/>
          <a:ext cx="2089522" cy="646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il.taylor\AppData\Local\Microsoft\Windows\INetCache\Content.Outlook\US5U8TE4\Derbyshire%20wide%20QIA%20and%20EIA%20tool%20V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DO NOT USE"/>
      <sheetName val="INFO"/>
      <sheetName val="QEIA Summary"/>
      <sheetName val="QIA STAGE 1"/>
      <sheetName val="Lookup Lists"/>
      <sheetName val="QIA STAGE 2"/>
      <sheetName val="Key"/>
      <sheetName val="Reviews"/>
      <sheetName val="Virtual Assessment"/>
      <sheetName val="Sheet1"/>
      <sheetName val="Sheet4"/>
      <sheetName val="Sheet2"/>
      <sheetName val="QIA Review"/>
      <sheetName val="Sheet3"/>
      <sheetName val="Sheet5"/>
    </sheetNames>
    <sheetDataSet>
      <sheetData sheetId="0"/>
      <sheetData sheetId="1"/>
      <sheetData sheetId="2"/>
      <sheetData sheetId="3"/>
      <sheetData sheetId="4">
        <row r="5">
          <cell r="B5" t="str">
            <v>Reduction of harm/incidents expected</v>
          </cell>
          <cell r="C5">
            <v>3</v>
          </cell>
          <cell r="D5" t="str">
            <v>Reduction of HCAI expected</v>
          </cell>
          <cell r="F5" t="str">
            <v>Reduction of safeguarding incidents expected</v>
          </cell>
          <cell r="H5" t="str">
            <v xml:space="preserve">Increase in ability to follow current guidance from professional bodies expected. </v>
          </cell>
          <cell r="J5" t="str">
            <v>Improved patient experience expected (decrease in  complaints)</v>
          </cell>
          <cell r="L5" t="str">
            <v xml:space="preserve">Improvements in  consent and confidentiality expected </v>
          </cell>
          <cell r="N5" t="str">
            <v>Increase in  choice and involvement expected</v>
          </cell>
          <cell r="P5" t="str">
            <v>Increase in personalised care and involvement expected</v>
          </cell>
          <cell r="R5" t="str">
            <v>Improved quality of patient environment expected</v>
          </cell>
          <cell r="T5" t="str">
            <v>There has been full patient / carer involvement</v>
          </cell>
          <cell r="V5" t="str">
            <v>Lessons learned from patient experience have been fully utilised</v>
          </cell>
          <cell r="X5" t="str">
            <v>Project fully developed using EBP</v>
          </cell>
          <cell r="Z5" t="str">
            <v xml:space="preserve">Clinical leader / engagement in place </v>
          </cell>
          <cell r="AB5" t="str">
            <v>Reduction in variation / improvement in consistency expected</v>
          </cell>
          <cell r="AD5" t="str">
            <v>Quality metrics in place that will identify success</v>
          </cell>
          <cell r="AF5" t="str">
            <v>Improved ability to follow current NICE guidance.</v>
          </cell>
          <cell r="AH5" t="str">
            <v>Decrease in re-admission rates expected</v>
          </cell>
          <cell r="AJ5" t="str">
            <v>Improved efficiency / reduction in waste expected</v>
          </cell>
          <cell r="AL5" t="str">
            <v>Favourable environmental impact expected</v>
          </cell>
          <cell r="AN5" t="str">
            <v>Improvement in provider performance is expected</v>
          </cell>
          <cell r="AP5" t="str">
            <v>Improvement in care pathways expected</v>
          </cell>
          <cell r="AR5" t="str">
            <v>Promotion of wellness expected</v>
          </cell>
          <cell r="AT5" t="str">
            <v>Promotion of self care for LTC expected</v>
          </cell>
          <cell r="AV5" t="str">
            <v>Reduced health inequalities expected</v>
          </cell>
          <cell r="AX5" t="str">
            <v>Decrease in inappropriate hospital admissions or A&amp;E attendance/ use of emergency services expected</v>
          </cell>
          <cell r="AZ5" t="str">
            <v>Reduction in people dying prematurely expected</v>
          </cell>
          <cell r="BB5" t="str">
            <v>All staff will have the relevant capability and knowledge</v>
          </cell>
          <cell r="BD5" t="str">
            <v>Reduced level of violence and aggression expected</v>
          </cell>
          <cell r="BF5" t="str">
            <v>Positive impact on service reputation / media coverage expected</v>
          </cell>
          <cell r="BH5" t="str">
            <v>Improved effective support in the community expected</v>
          </cell>
          <cell r="BJ5" t="str">
            <v>Improved waiting times expected</v>
          </cell>
          <cell r="BL5" t="str">
            <v>Increase in current Clinician availability expected (more time)</v>
          </cell>
          <cell r="BN5" t="str">
            <v>All staff are engaged</v>
          </cell>
          <cell r="BP5" t="str">
            <v>Positive impact expected</v>
          </cell>
          <cell r="BR5" t="str">
            <v>Positive impact expected</v>
          </cell>
          <cell r="BT5" t="str">
            <v>Positive impact on the use of data expected</v>
          </cell>
          <cell r="BV5" t="str">
            <v xml:space="preserve">Decreased risk to the confidentiality, integrity or availablity of data expected. </v>
          </cell>
          <cell r="BZ5" t="str">
            <v>YES</v>
          </cell>
        </row>
        <row r="6">
          <cell r="B6" t="str">
            <v>Reduction of harm/incidents likely</v>
          </cell>
          <cell r="C6">
            <v>2</v>
          </cell>
          <cell r="D6" t="str">
            <v>Reduction of HCAI likely</v>
          </cell>
          <cell r="F6" t="str">
            <v>Reduction of safeguarding incidents likely</v>
          </cell>
          <cell r="H6" t="str">
            <v xml:space="preserve">Increase in ability to follow current guidance from professional bodies likely. </v>
          </cell>
          <cell r="J6" t="str">
            <v>Improved patient experience likely (decrease in  complaints)</v>
          </cell>
          <cell r="L6" t="str">
            <v>Improvements in  consent and confidentiality likely</v>
          </cell>
          <cell r="N6" t="str">
            <v>Increase in  choice and involvement likely</v>
          </cell>
          <cell r="P6" t="str">
            <v>Increase in personalised care and involvement likely</v>
          </cell>
          <cell r="R6" t="str">
            <v>Improved quality of patient environment likely</v>
          </cell>
          <cell r="T6" t="str">
            <v>There has been some patient / carer involvement</v>
          </cell>
          <cell r="V6" t="str">
            <v>Some lessons learned from patient experience have been utilised</v>
          </cell>
          <cell r="X6" t="str">
            <v>Some evidence available to inform project</v>
          </cell>
          <cell r="Z6" t="str">
            <v xml:space="preserve">Clinical leader identified </v>
          </cell>
          <cell r="AB6" t="str">
            <v>Reduction in variation / improvement in consistency likely</v>
          </cell>
          <cell r="AD6" t="str">
            <v>Quality metrics in development that will identify success</v>
          </cell>
          <cell r="AF6" t="str">
            <v>None available</v>
          </cell>
          <cell r="AH6" t="str">
            <v>Decrease in re-admission rates likely</v>
          </cell>
          <cell r="AJ6" t="str">
            <v>Improved efficiency / reduction in waste likely</v>
          </cell>
          <cell r="AL6" t="str">
            <v>Favourable environmental impact likely</v>
          </cell>
          <cell r="AN6" t="str">
            <v>Improvement in provider performance is likely</v>
          </cell>
          <cell r="AP6" t="str">
            <v>Improvement in care pathways likely</v>
          </cell>
          <cell r="AR6" t="str">
            <v>Promotion of wellness likely</v>
          </cell>
          <cell r="AT6" t="str">
            <v>Promotion of self care for LTC likely</v>
          </cell>
          <cell r="AV6" t="str">
            <v>Reduced health inequalities likely</v>
          </cell>
          <cell r="AX6" t="str">
            <v>Decrease in inappropriate hospital admissions or A&amp;E attendance/ use of emergency services likely</v>
          </cell>
          <cell r="AZ6" t="str">
            <v>Reduction in people dying prematurely likely</v>
          </cell>
          <cell r="BB6" t="str">
            <v>Most staff will have the relevant capability and knowledge</v>
          </cell>
          <cell r="BD6" t="str">
            <v>Reduced level of violence and aggression likely</v>
          </cell>
          <cell r="BF6" t="str">
            <v>Positive impact on service reputation / media coverage likely</v>
          </cell>
          <cell r="BH6" t="str">
            <v>Improved effective support in the community likely</v>
          </cell>
          <cell r="BJ6" t="str">
            <v>Improved waiting times likely</v>
          </cell>
          <cell r="BL6" t="str">
            <v>Increase in current Clinician availability likely (more time)</v>
          </cell>
          <cell r="BN6" t="str">
            <v>Most staff are engaged</v>
          </cell>
          <cell r="BP6" t="str">
            <v>No impact</v>
          </cell>
          <cell r="BR6" t="str">
            <v>No impact</v>
          </cell>
          <cell r="BT6" t="str">
            <v>Positive impact on the use of data likely</v>
          </cell>
          <cell r="BV6" t="str">
            <v>Decreased risk to the confidentiality, integrity or availability of data possible</v>
          </cell>
          <cell r="BZ6" t="str">
            <v>NO</v>
          </cell>
        </row>
        <row r="7">
          <cell r="B7" t="str">
            <v>Reduction of harm/incidents possible</v>
          </cell>
          <cell r="C7">
            <v>1</v>
          </cell>
          <cell r="D7" t="str">
            <v>Reduction of HCAI possible</v>
          </cell>
          <cell r="F7" t="str">
            <v>Reduction of safeguarding incidents possible</v>
          </cell>
          <cell r="H7" t="str">
            <v xml:space="preserve">Increase in ability to follow current guidance from professional bodies possible. </v>
          </cell>
          <cell r="J7" t="str">
            <v>Improved patient experience possible (decrease in  complaints)</v>
          </cell>
          <cell r="L7" t="str">
            <v xml:space="preserve">Improvements in  consent and confidentiality possible </v>
          </cell>
          <cell r="N7" t="str">
            <v>Increase in  choice and involvement possible</v>
          </cell>
          <cell r="P7" t="str">
            <v>Increase in personalised care and involvement possible</v>
          </cell>
          <cell r="R7" t="str">
            <v>Improved quality of patient environment possible</v>
          </cell>
          <cell r="T7" t="str">
            <v>No patient / carer involvement required</v>
          </cell>
          <cell r="V7" t="str">
            <v>Nothing available</v>
          </cell>
          <cell r="X7" t="str">
            <v xml:space="preserve">No evidence available / not required </v>
          </cell>
          <cell r="Z7" t="str">
            <v xml:space="preserve">Not required </v>
          </cell>
          <cell r="AB7" t="str">
            <v>Reduction in variation / improvement in consistency possible</v>
          </cell>
          <cell r="AD7" t="str">
            <v>Not required</v>
          </cell>
          <cell r="AF7" t="str">
            <v>Decreased ability to follow current NICE guidance</v>
          </cell>
          <cell r="AH7" t="str">
            <v>Decrease in re-admission rates possible</v>
          </cell>
          <cell r="AJ7" t="str">
            <v>Improved efficiency / reduction in waste possible</v>
          </cell>
          <cell r="AL7" t="str">
            <v>Favourable environmental impact possible</v>
          </cell>
          <cell r="AN7" t="str">
            <v>Improvement in provider performance is possible</v>
          </cell>
          <cell r="AP7" t="str">
            <v>Improvement in care pathways possible</v>
          </cell>
          <cell r="AR7" t="str">
            <v>Promotion of wellness possible</v>
          </cell>
          <cell r="AT7" t="str">
            <v>Promotion of self care for LTC possible</v>
          </cell>
          <cell r="AV7" t="str">
            <v>Reduced health inequalities  possible</v>
          </cell>
          <cell r="AX7" t="str">
            <v>Decrease in inappropriate hospital admissions or A&amp;E attendance/ use of emergency services possible</v>
          </cell>
          <cell r="AZ7" t="str">
            <v>Reduction in people dying prematurely possible</v>
          </cell>
          <cell r="BB7" t="str">
            <v>Not applicable</v>
          </cell>
          <cell r="BD7" t="str">
            <v>Reduced level of violence and aggression possible</v>
          </cell>
          <cell r="BF7" t="str">
            <v>Positive impact on service reputation / media coverage possible</v>
          </cell>
          <cell r="BH7" t="str">
            <v>Improved effective support in the community possible</v>
          </cell>
          <cell r="BJ7" t="str">
            <v>Improved waiting times possible</v>
          </cell>
          <cell r="BL7" t="str">
            <v>Increase in current Clinician availability possible (more time)</v>
          </cell>
          <cell r="BN7" t="str">
            <v>Not applicable</v>
          </cell>
          <cell r="BP7" t="str">
            <v>Minor negative impact expected</v>
          </cell>
          <cell r="BR7" t="str">
            <v>Minor negative impact expected</v>
          </cell>
          <cell r="BT7" t="str">
            <v>Positive impact on the use of data possible</v>
          </cell>
          <cell r="BV7" t="str">
            <v>Decreased risk to the confidentiality, integrity or availability of data likely</v>
          </cell>
        </row>
        <row r="8">
          <cell r="B8" t="str">
            <v>No impact on harm/incidents</v>
          </cell>
          <cell r="C8">
            <v>0</v>
          </cell>
          <cell r="D8" t="str">
            <v xml:space="preserve">No impact on HCAI </v>
          </cell>
          <cell r="F8" t="str">
            <v xml:space="preserve">No impact on safeguarding </v>
          </cell>
          <cell r="H8" t="str">
            <v>No impact on ability to follow current guidance from professional bodies</v>
          </cell>
          <cell r="J8" t="str">
            <v>No impact on patient experience</v>
          </cell>
          <cell r="L8" t="str">
            <v xml:space="preserve">no impact on consent and confidentiality </v>
          </cell>
          <cell r="N8" t="str">
            <v xml:space="preserve">No effect on  choice and involvement in care planning </v>
          </cell>
          <cell r="P8" t="str">
            <v xml:space="preserve">No impact on personalised  care </v>
          </cell>
          <cell r="R8" t="str">
            <v xml:space="preserve">No impact on patient environment </v>
          </cell>
          <cell r="T8" t="str">
            <v xml:space="preserve">Project would benefit from  patient / carer involvement and is being considered </v>
          </cell>
          <cell r="V8" t="str">
            <v>Lessons learned are available but have not been considered</v>
          </cell>
          <cell r="X8" t="str">
            <v>Some evidence available but not utilised</v>
          </cell>
          <cell r="Z8" t="str">
            <v>Limited clinical leadership / engagement available</v>
          </cell>
          <cell r="AB8" t="str">
            <v>Not applicable/no impact</v>
          </cell>
          <cell r="AD8" t="str">
            <v>Quality metrics will give limited measure of success</v>
          </cell>
          <cell r="AH8" t="str">
            <v>Not applicable/no impact</v>
          </cell>
          <cell r="AJ8" t="str">
            <v>Not applicable/no impact</v>
          </cell>
          <cell r="AL8" t="str">
            <v>No impact</v>
          </cell>
          <cell r="AN8" t="str">
            <v>Not applicable/no impact</v>
          </cell>
          <cell r="AP8" t="str">
            <v>Not applicable/no impact</v>
          </cell>
          <cell r="AR8" t="str">
            <v>Not applicable/no impact</v>
          </cell>
          <cell r="AT8" t="str">
            <v>Not applicable/no impact</v>
          </cell>
          <cell r="AV8" t="str">
            <v>Not applicable/no impact</v>
          </cell>
          <cell r="AX8" t="str">
            <v>Not applicable/no impact</v>
          </cell>
          <cell r="AZ8" t="str">
            <v>Not applicable/no impact</v>
          </cell>
          <cell r="BB8" t="str">
            <v>Some staff will have the relevant capability and knowledge</v>
          </cell>
          <cell r="BD8" t="str">
            <v>Not applicable/no impact</v>
          </cell>
          <cell r="BF8" t="str">
            <v>Not applicable/no impact</v>
          </cell>
          <cell r="BH8" t="str">
            <v>Not applicable/no impact</v>
          </cell>
          <cell r="BJ8" t="str">
            <v>Not applicable/no impact</v>
          </cell>
          <cell r="BL8" t="str">
            <v>No impact</v>
          </cell>
          <cell r="BN8" t="str">
            <v>A few staff are engaged</v>
          </cell>
          <cell r="BP8" t="str">
            <v>Moderate negative impact expected</v>
          </cell>
          <cell r="BR8" t="str">
            <v>Moderate negative impact expected</v>
          </cell>
          <cell r="BT8" t="str">
            <v>No impact</v>
          </cell>
          <cell r="BV8" t="str">
            <v>No impact</v>
          </cell>
        </row>
        <row r="9">
          <cell r="B9" t="str">
            <v>Increased harm/incidents possible</v>
          </cell>
          <cell r="C9">
            <v>-1</v>
          </cell>
          <cell r="D9" t="str">
            <v>Increased HCAI possible</v>
          </cell>
          <cell r="F9" t="str">
            <v>Increased safeguarding incidents possible</v>
          </cell>
          <cell r="H9" t="str">
            <v xml:space="preserve">Decrease in ability to follow current guidance from professional bodies expected. </v>
          </cell>
          <cell r="J9" t="str">
            <v>decrease in patient experience possible (increased complaints)</v>
          </cell>
          <cell r="L9" t="str">
            <v>Issues with consent and confidentiality expected</v>
          </cell>
          <cell r="N9" t="str">
            <v>Reduction in choice and involvement possible</v>
          </cell>
          <cell r="P9" t="str">
            <v>Reduction in personalised care and involvement possible</v>
          </cell>
          <cell r="R9" t="str">
            <v>Reduced quality of patient environment possible</v>
          </cell>
          <cell r="T9" t="str">
            <v>Project would benefit from  patient / carer involvement but none is being planned</v>
          </cell>
          <cell r="X9" t="str">
            <v>A lot of evidence available but not utilised</v>
          </cell>
          <cell r="Z9" t="str">
            <v>No clinical leader / engagement available</v>
          </cell>
          <cell r="AB9" t="str">
            <v>Increased variation / reduced consistency possible</v>
          </cell>
          <cell r="AD9" t="str">
            <v xml:space="preserve">Quality metrics not being considered / unable to obtain </v>
          </cell>
          <cell r="AH9" t="str">
            <v>Rise in re-admission rates possible</v>
          </cell>
          <cell r="AJ9" t="str">
            <v>Decreased efficiency / increased waste possible</v>
          </cell>
          <cell r="AL9" t="str">
            <v>Adverse environmental impact possible</v>
          </cell>
          <cell r="AN9" t="str">
            <v>Reduction in provider performance is possible</v>
          </cell>
          <cell r="AP9" t="str">
            <v>Less effective care pathways possible</v>
          </cell>
          <cell r="AR9" t="str">
            <v>Reduced Promotion of wellness possible</v>
          </cell>
          <cell r="AT9" t="str">
            <v>Reduced Promotion of self care for LTC possible</v>
          </cell>
          <cell r="AV9" t="str">
            <v>Increased health inequalities possible</v>
          </cell>
          <cell r="AX9" t="str">
            <v>Increase in inappropriate hospital admissions or A&amp;E attendance / use of emergency services likely</v>
          </cell>
          <cell r="AZ9" t="str">
            <v>Increase in people dying prematurely possible</v>
          </cell>
          <cell r="BB9" t="str">
            <v>No staff will have the relevant capability and knowledge</v>
          </cell>
          <cell r="BD9" t="str">
            <v>Increased level of violence and aggression possible</v>
          </cell>
          <cell r="BF9" t="str">
            <v>Negative impact on service reputation / media coverage possible</v>
          </cell>
          <cell r="BH9" t="str">
            <v>Reduced effective support in the community possible</v>
          </cell>
          <cell r="BJ9" t="str">
            <v>Increase in waiting times possible</v>
          </cell>
          <cell r="BL9" t="str">
            <v>Decrease in current Clinician availabilty possible (less time)</v>
          </cell>
          <cell r="BN9" t="str">
            <v>No staff are engaged</v>
          </cell>
          <cell r="BP9" t="str">
            <v>Significant negative impact expected</v>
          </cell>
          <cell r="BR9" t="str">
            <v>Significant negative impact expected</v>
          </cell>
          <cell r="BT9" t="str">
            <v xml:space="preserve">Negative impact on the use of data. </v>
          </cell>
          <cell r="BV9" t="str">
            <v>Increased risk to the confidentiality, integrity or availability of data likely</v>
          </cell>
        </row>
        <row r="10">
          <cell r="B10" t="str">
            <v>Increased harm/incidents likely</v>
          </cell>
          <cell r="C10">
            <v>-2</v>
          </cell>
          <cell r="D10" t="str">
            <v>Increased HCAI likely</v>
          </cell>
          <cell r="F10" t="str">
            <v>Increased safeguarding incidents likely</v>
          </cell>
          <cell r="J10" t="str">
            <v>decrease in patient experience likely (increased complaints)</v>
          </cell>
          <cell r="L10" t="str">
            <v>Issues with consent and confidentiality likely</v>
          </cell>
          <cell r="N10" t="str">
            <v>Reduction in choice and involvement likely</v>
          </cell>
          <cell r="P10" t="str">
            <v>Reduction in personalised care and involvement likely</v>
          </cell>
          <cell r="R10" t="str">
            <v>Reduced quality of patient environment likely</v>
          </cell>
          <cell r="AB10" t="str">
            <v>Increased variation / reduced consistency likely</v>
          </cell>
          <cell r="AH10" t="str">
            <v>Rise in re-admission rates likely</v>
          </cell>
          <cell r="AJ10" t="str">
            <v>Decreased efficiency / increased waste likely</v>
          </cell>
          <cell r="AL10" t="str">
            <v>Adverse environmental impact likely</v>
          </cell>
          <cell r="AN10" t="str">
            <v>Reduction in provider performance is likely</v>
          </cell>
          <cell r="AP10" t="str">
            <v>Less effective care pathways likely</v>
          </cell>
          <cell r="AR10" t="str">
            <v>Reduced Promotion of wellness likely</v>
          </cell>
          <cell r="AT10" t="str">
            <v>Reduced Promotion of self care for LTC likely</v>
          </cell>
          <cell r="AV10" t="str">
            <v>Increased health inequalities likely</v>
          </cell>
          <cell r="AX10" t="str">
            <v>Increase in inappropriate hospital admissions or A&amp;E attendance / use of emergency services possible</v>
          </cell>
          <cell r="AZ10" t="str">
            <v>Increase in people dying prematurely likely</v>
          </cell>
          <cell r="BD10" t="str">
            <v>Increased level of violence and aggression likely</v>
          </cell>
          <cell r="BF10" t="str">
            <v>Negative impact on service reputation / media coverage likely</v>
          </cell>
          <cell r="BH10" t="str">
            <v>Reduced effective support in the community likely</v>
          </cell>
          <cell r="BJ10" t="str">
            <v>Increase in waiting times likely</v>
          </cell>
          <cell r="BL10" t="str">
            <v>Decrease in current Clinician availabilty likely (less time)</v>
          </cell>
        </row>
        <row r="11">
          <cell r="B11" t="str">
            <v>Increased harm/incidents expected</v>
          </cell>
          <cell r="C11">
            <v>-3</v>
          </cell>
          <cell r="D11" t="str">
            <v>Increased HCAI expected</v>
          </cell>
          <cell r="F11" t="str">
            <v>Increased safeguarding incidents expected</v>
          </cell>
          <cell r="J11" t="str">
            <v>decrease in patient experience expected (increased complaints)</v>
          </cell>
          <cell r="L11" t="str">
            <v xml:space="preserve">Issues with consent and confidentiality possible </v>
          </cell>
          <cell r="N11" t="str">
            <v>Reduction in choice and involvement expected</v>
          </cell>
          <cell r="P11" t="str">
            <v>Reduction in personalised care and involvement expected</v>
          </cell>
          <cell r="R11" t="str">
            <v>Reduced quality of patient environment expected</v>
          </cell>
          <cell r="AB11" t="str">
            <v>Increased variation / reduced consistency expected</v>
          </cell>
          <cell r="AH11" t="str">
            <v>Rise in re-admission rates expected</v>
          </cell>
          <cell r="AJ11" t="str">
            <v>Decreased efficiency / increased waste expected</v>
          </cell>
          <cell r="AL11" t="str">
            <v>Adverse environmental impact expected</v>
          </cell>
          <cell r="AN11" t="str">
            <v>Reduction in provider performance is expected</v>
          </cell>
          <cell r="AP11" t="str">
            <v>Less effective care pathways expected</v>
          </cell>
          <cell r="AR11" t="str">
            <v>Reduced Promotion of wellness expected</v>
          </cell>
          <cell r="AT11" t="str">
            <v>Reduced Promotion of self care for LTC expected</v>
          </cell>
          <cell r="AV11" t="str">
            <v>Increased health inequalities expected</v>
          </cell>
          <cell r="AX11" t="str">
            <v>Increase in inappropriate hospital admissions or A&amp;E attendance / use of emergency services expected</v>
          </cell>
          <cell r="AZ11" t="str">
            <v>Increase in people dying prematurely expected</v>
          </cell>
          <cell r="BD11" t="str">
            <v>Increased level of violence and aggression expected</v>
          </cell>
          <cell r="BF11" t="str">
            <v>Negative impact on service reputation / media coverage expected</v>
          </cell>
          <cell r="BH11" t="str">
            <v>Reduced effective support in the community expected</v>
          </cell>
          <cell r="BJ11" t="str">
            <v>Increase in waiting times expected</v>
          </cell>
          <cell r="BL11" t="str">
            <v>Decrease in current Clinician availabilty expected (less time)</v>
          </cell>
        </row>
        <row r="19">
          <cell r="A19" t="str">
            <v>ESCALATE to Quality &amp; Performance Committee - panel agree High risk of negative Quality impacts without appropriate mitigation in place</v>
          </cell>
        </row>
        <row r="20">
          <cell r="A20" t="str">
            <v>ESCALATE to Quality &amp; Performance Committee - panel agree Moderate risk of negative Quality impacts without appropriate mitigation in place</v>
          </cell>
        </row>
        <row r="21">
          <cell r="A21" t="str">
            <v>Panel agree Moderate risk of Negative Quality impact with some mitigation in place – review mitigations and resubmit</v>
          </cell>
        </row>
        <row r="22">
          <cell r="A22" t="str">
            <v>Panel agree Low Risk of Negative Quality impacts – review in 3 months/post implementation</v>
          </cell>
        </row>
        <row r="23">
          <cell r="A23" t="str">
            <v>Panel agree Low Risk of Negative Quality impacts – review in 6 months/post implementation</v>
          </cell>
        </row>
        <row r="24">
          <cell r="A24" t="str">
            <v>Panel agree No Risk of Negative Quality impacts/only positive impacts – review post implementation</v>
          </cell>
        </row>
        <row r="25">
          <cell r="A25" t="str">
            <v>Panel request re-submission – see comments box</v>
          </cell>
        </row>
        <row r="26">
          <cell r="A26">
            <v>0</v>
          </cell>
        </row>
        <row r="31">
          <cell r="A31" t="str">
            <v>ESCALATE to Governing Body/Board - Committee Agree High Risk of Negative Quality Impact Recommend Defer Until Appropriate Mitigation</v>
          </cell>
        </row>
        <row r="32">
          <cell r="A32" t="str">
            <v>ESCALATE to Governing Body/Board - Committee Agree Moderate Risk of Negative Quality Impact Recommend Defer Until Appropriate Mitigation</v>
          </cell>
        </row>
        <row r="33">
          <cell r="A33" t="str">
            <v>RECOMMEND PROCEED - Review in 3 months: Committee Agree Low Risk of Negative Quality Impact Can Be Mitigated</v>
          </cell>
        </row>
        <row r="34">
          <cell r="A34" t="str">
            <v>RECOMMEND PROCEED - Review in 6 months: Committee Agree Low Risk of Negative Quality Impact Can Be Mitigated</v>
          </cell>
        </row>
        <row r="35">
          <cell r="A35" t="str">
            <v>RECOMMEND PROCEED - Review in 12 months: Committee Agree Low Risk of Negative Quality Impact Can Be Mitigated</v>
          </cell>
        </row>
        <row r="36">
          <cell r="A36" t="str">
            <v>RECOMMEND DEFER - Further mitigating actions required</v>
          </cell>
        </row>
        <row r="39">
          <cell r="A39" t="str">
            <v>APPROVED - Risks Accepted. Review in 3 months</v>
          </cell>
        </row>
        <row r="40">
          <cell r="A40" t="str">
            <v>APPROVED - Risks Accepted. Review in 6 months</v>
          </cell>
        </row>
        <row r="41">
          <cell r="A41" t="str">
            <v>APPROVED - Risks Accepted. Review in 12 months</v>
          </cell>
        </row>
        <row r="42">
          <cell r="A42" t="str">
            <v>REJECTED</v>
          </cell>
        </row>
        <row r="45">
          <cell r="A45" t="str">
            <v>Yes</v>
          </cell>
        </row>
        <row r="46">
          <cell r="A46" t="str">
            <v>No</v>
          </cell>
        </row>
        <row r="49">
          <cell r="A49" t="str">
            <v>In progress</v>
          </cell>
        </row>
        <row r="50">
          <cell r="A50" t="str">
            <v>Yes</v>
          </cell>
        </row>
        <row r="51">
          <cell r="A51" t="str">
            <v>No</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32"/>
  <sheetViews>
    <sheetView workbookViewId="0">
      <selection activeCell="K14" sqref="K14"/>
    </sheetView>
  </sheetViews>
  <sheetFormatPr defaultRowHeight="14.5" x14ac:dyDescent="0.35"/>
  <cols>
    <col min="9" max="9" width="9.1796875" customWidth="1"/>
    <col min="11" max="11" width="55.453125" customWidth="1"/>
    <col min="15" max="15" width="4.453125" customWidth="1"/>
    <col min="16" max="16" width="17.453125" customWidth="1"/>
  </cols>
  <sheetData>
    <row r="1" spans="1:16" x14ac:dyDescent="0.35">
      <c r="A1" s="3"/>
      <c r="B1" s="3"/>
      <c r="C1" s="3"/>
      <c r="D1" s="3"/>
      <c r="E1" s="3"/>
      <c r="F1" s="3"/>
      <c r="G1" s="3"/>
      <c r="H1" s="3"/>
      <c r="I1" s="3"/>
      <c r="J1" s="3"/>
      <c r="K1" s="180"/>
      <c r="L1" s="3"/>
    </row>
    <row r="2" spans="1:16" ht="29" x14ac:dyDescent="0.35">
      <c r="A2" s="3" t="s">
        <v>416</v>
      </c>
      <c r="B2" s="3"/>
      <c r="C2" s="455" t="s">
        <v>465</v>
      </c>
      <c r="D2" s="455"/>
      <c r="E2" s="455"/>
      <c r="F2" s="455"/>
      <c r="G2" s="455"/>
      <c r="H2" s="455"/>
      <c r="I2" s="455"/>
      <c r="J2" s="3"/>
      <c r="K2" s="180" t="s">
        <v>476</v>
      </c>
      <c r="L2" s="3"/>
    </row>
    <row r="3" spans="1:16" ht="29" x14ac:dyDescent="0.35">
      <c r="A3" s="3" t="s">
        <v>417</v>
      </c>
      <c r="B3" s="3"/>
      <c r="C3" s="455" t="s">
        <v>466</v>
      </c>
      <c r="D3" s="455"/>
      <c r="E3" s="455"/>
      <c r="F3" s="455"/>
      <c r="G3" s="455"/>
      <c r="H3" s="455"/>
      <c r="I3" s="455"/>
      <c r="J3" s="3"/>
      <c r="K3" s="180" t="s">
        <v>477</v>
      </c>
      <c r="L3" s="3"/>
    </row>
    <row r="4" spans="1:16" ht="46.5" customHeight="1" x14ac:dyDescent="0.35">
      <c r="A4" s="3"/>
      <c r="B4" s="3"/>
      <c r="C4" s="455" t="s">
        <v>467</v>
      </c>
      <c r="D4" s="455"/>
      <c r="E4" s="455"/>
      <c r="F4" s="455"/>
      <c r="G4" s="455"/>
      <c r="H4" s="455"/>
      <c r="I4" s="455"/>
      <c r="J4" s="3"/>
      <c r="K4" s="180" t="s">
        <v>478</v>
      </c>
      <c r="L4" s="3"/>
    </row>
    <row r="5" spans="1:16" x14ac:dyDescent="0.35">
      <c r="A5" s="3" t="s">
        <v>771</v>
      </c>
      <c r="B5" s="3"/>
      <c r="C5" s="455" t="s">
        <v>470</v>
      </c>
      <c r="D5" s="455"/>
      <c r="E5" s="455"/>
      <c r="F5" s="455"/>
      <c r="G5" s="455"/>
      <c r="H5" s="455"/>
      <c r="I5" s="455"/>
      <c r="J5" s="3"/>
      <c r="K5" s="3"/>
      <c r="L5" s="3"/>
    </row>
    <row r="6" spans="1:16" x14ac:dyDescent="0.35">
      <c r="A6" s="3" t="s">
        <v>701</v>
      </c>
      <c r="B6" s="3"/>
      <c r="C6" s="455" t="s">
        <v>469</v>
      </c>
      <c r="D6" s="455"/>
      <c r="E6" s="455"/>
      <c r="F6" s="455"/>
      <c r="G6" s="455"/>
      <c r="H6" s="455"/>
      <c r="I6" s="455"/>
      <c r="J6" s="3"/>
      <c r="K6" s="178" t="s">
        <v>480</v>
      </c>
      <c r="L6" s="3"/>
      <c r="M6" t="s">
        <v>700</v>
      </c>
    </row>
    <row r="7" spans="1:16" x14ac:dyDescent="0.35">
      <c r="A7" s="3" t="s">
        <v>702</v>
      </c>
      <c r="B7" s="3"/>
      <c r="C7" s="455" t="s">
        <v>471</v>
      </c>
      <c r="D7" s="455"/>
      <c r="E7" s="455"/>
      <c r="F7" s="455"/>
      <c r="G7" s="455"/>
      <c r="H7" s="455"/>
      <c r="I7" s="455"/>
      <c r="J7" s="3"/>
      <c r="K7" s="179" t="s">
        <v>481</v>
      </c>
      <c r="L7" s="3"/>
      <c r="M7" t="s">
        <v>701</v>
      </c>
    </row>
    <row r="8" spans="1:16" x14ac:dyDescent="0.35">
      <c r="A8" s="3"/>
      <c r="B8" s="3"/>
      <c r="C8" s="455" t="s">
        <v>473</v>
      </c>
      <c r="D8" s="455"/>
      <c r="E8" s="455"/>
      <c r="F8" s="455"/>
      <c r="G8" s="455"/>
      <c r="H8" s="455"/>
      <c r="I8" s="455"/>
      <c r="J8" s="3"/>
      <c r="K8" s="3"/>
      <c r="L8" s="3"/>
      <c r="M8" t="s">
        <v>702</v>
      </c>
    </row>
    <row r="9" spans="1:16" x14ac:dyDescent="0.35">
      <c r="A9" s="3"/>
      <c r="B9" s="3"/>
      <c r="C9" s="455" t="s">
        <v>472</v>
      </c>
      <c r="D9" s="455"/>
      <c r="E9" s="455"/>
      <c r="F9" s="455"/>
      <c r="G9" s="455"/>
      <c r="H9" s="455"/>
      <c r="I9" s="455"/>
      <c r="J9" s="3"/>
      <c r="K9" s="3" t="s">
        <v>594</v>
      </c>
      <c r="L9" s="3"/>
      <c r="P9" s="154" t="s">
        <v>573</v>
      </c>
    </row>
    <row r="10" spans="1:16" x14ac:dyDescent="0.35">
      <c r="A10" s="3"/>
      <c r="B10" s="3"/>
      <c r="C10" s="455" t="s">
        <v>491</v>
      </c>
      <c r="D10" s="455"/>
      <c r="E10" s="455"/>
      <c r="F10" s="455"/>
      <c r="G10" s="455"/>
      <c r="H10" s="455"/>
      <c r="I10" s="455"/>
      <c r="J10" s="3"/>
      <c r="K10" s="3" t="s">
        <v>595</v>
      </c>
      <c r="L10" s="3"/>
      <c r="P10" s="154" t="s">
        <v>571</v>
      </c>
    </row>
    <row r="11" spans="1:16" x14ac:dyDescent="0.35">
      <c r="N11" s="154" t="s">
        <v>564</v>
      </c>
      <c r="P11" s="154" t="s">
        <v>566</v>
      </c>
    </row>
    <row r="12" spans="1:16" x14ac:dyDescent="0.35">
      <c r="C12" s="153"/>
      <c r="D12" s="153"/>
      <c r="E12" s="153"/>
      <c r="F12" s="153"/>
      <c r="G12" s="153"/>
      <c r="H12" s="153"/>
      <c r="J12" s="153"/>
      <c r="K12" s="153"/>
      <c r="L12" s="153"/>
      <c r="M12" s="153"/>
      <c r="N12" s="154" t="s">
        <v>450</v>
      </c>
      <c r="P12" s="154" t="s">
        <v>567</v>
      </c>
    </row>
    <row r="13" spans="1:16" x14ac:dyDescent="0.35">
      <c r="C13" s="455" t="s">
        <v>465</v>
      </c>
      <c r="D13" s="455"/>
      <c r="E13" s="455"/>
      <c r="F13" s="455"/>
      <c r="G13" s="455"/>
      <c r="H13" s="455"/>
      <c r="I13" s="455"/>
      <c r="J13" s="153"/>
      <c r="K13" s="153"/>
      <c r="L13" s="153"/>
      <c r="M13" s="153"/>
      <c r="N13" s="154" t="s">
        <v>451</v>
      </c>
      <c r="P13" s="154" t="s">
        <v>570</v>
      </c>
    </row>
    <row r="14" spans="1:16" x14ac:dyDescent="0.35">
      <c r="C14" s="455" t="s">
        <v>466</v>
      </c>
      <c r="D14" s="455"/>
      <c r="E14" s="455"/>
      <c r="F14" s="455"/>
      <c r="G14" s="455"/>
      <c r="H14" s="455"/>
      <c r="I14" s="455"/>
      <c r="J14" s="153"/>
      <c r="K14" s="153"/>
      <c r="L14" s="153"/>
      <c r="M14" s="153"/>
      <c r="N14" s="153"/>
      <c r="P14" s="154" t="s">
        <v>572</v>
      </c>
    </row>
    <row r="15" spans="1:16" x14ac:dyDescent="0.35">
      <c r="C15" s="455" t="s">
        <v>467</v>
      </c>
      <c r="D15" s="455"/>
      <c r="E15" s="455"/>
      <c r="F15" s="455"/>
      <c r="G15" s="455"/>
      <c r="H15" s="455"/>
      <c r="I15" s="455"/>
      <c r="J15" s="153"/>
      <c r="K15" s="153"/>
      <c r="L15" s="153"/>
      <c r="M15" s="153"/>
      <c r="N15" s="153"/>
      <c r="P15" s="154" t="s">
        <v>568</v>
      </c>
    </row>
    <row r="16" spans="1:16" ht="15" customHeight="1" x14ac:dyDescent="0.35">
      <c r="C16" s="455" t="s">
        <v>470</v>
      </c>
      <c r="D16" s="455"/>
      <c r="E16" s="455"/>
      <c r="F16" s="455"/>
      <c r="G16" s="455"/>
      <c r="H16" s="455"/>
      <c r="I16" s="455"/>
      <c r="K16" s="456" t="s">
        <v>492</v>
      </c>
      <c r="L16" s="457"/>
      <c r="M16" s="457"/>
      <c r="N16" s="457"/>
      <c r="O16" s="458"/>
      <c r="P16" s="154" t="s">
        <v>569</v>
      </c>
    </row>
    <row r="17" spans="3:16" ht="15" customHeight="1" x14ac:dyDescent="0.35">
      <c r="C17" s="455" t="s">
        <v>469</v>
      </c>
      <c r="D17" s="455"/>
      <c r="E17" s="455"/>
      <c r="F17" s="455"/>
      <c r="G17" s="455"/>
      <c r="H17" s="455"/>
      <c r="I17" s="455"/>
      <c r="K17" s="459" t="s">
        <v>493</v>
      </c>
      <c r="L17" s="460"/>
      <c r="M17" s="460"/>
      <c r="N17" s="460"/>
      <c r="O17" s="461"/>
      <c r="P17" s="154" t="s">
        <v>581</v>
      </c>
    </row>
    <row r="18" spans="3:16" x14ac:dyDescent="0.35">
      <c r="C18" s="455" t="s">
        <v>471</v>
      </c>
      <c r="D18" s="455"/>
      <c r="E18" s="455"/>
      <c r="F18" s="455"/>
      <c r="G18" s="455"/>
      <c r="H18" s="455"/>
      <c r="I18" s="455"/>
      <c r="P18" s="154" t="s">
        <v>583</v>
      </c>
    </row>
    <row r="19" spans="3:16" x14ac:dyDescent="0.35">
      <c r="C19" s="455" t="s">
        <v>473</v>
      </c>
      <c r="D19" s="455"/>
      <c r="E19" s="455"/>
      <c r="F19" s="455"/>
      <c r="G19" s="455"/>
      <c r="H19" s="455"/>
      <c r="I19" s="455"/>
      <c r="P19" s="154" t="s">
        <v>584</v>
      </c>
    </row>
    <row r="20" spans="3:16" x14ac:dyDescent="0.35">
      <c r="C20" s="455" t="s">
        <v>472</v>
      </c>
      <c r="D20" s="455"/>
      <c r="E20" s="455"/>
      <c r="F20" s="455"/>
      <c r="G20" s="455"/>
      <c r="H20" s="455"/>
      <c r="I20" s="455"/>
      <c r="P20" s="154" t="s">
        <v>582</v>
      </c>
    </row>
    <row r="21" spans="3:16" x14ac:dyDescent="0.35">
      <c r="C21" s="455" t="s">
        <v>491</v>
      </c>
      <c r="D21" s="455"/>
      <c r="E21" s="455"/>
      <c r="F21" s="455"/>
      <c r="G21" s="455"/>
      <c r="H21" s="455"/>
      <c r="I21" s="455"/>
      <c r="P21" s="154" t="s">
        <v>585</v>
      </c>
    </row>
    <row r="24" spans="3:16" x14ac:dyDescent="0.35">
      <c r="C24" s="239" t="s">
        <v>465</v>
      </c>
      <c r="D24" s="239"/>
      <c r="E24" s="239"/>
      <c r="F24" s="239"/>
      <c r="G24" s="239"/>
      <c r="H24" s="239"/>
      <c r="I24" s="239"/>
    </row>
    <row r="25" spans="3:16" x14ac:dyDescent="0.35">
      <c r="C25" s="239" t="s">
        <v>466</v>
      </c>
      <c r="D25" s="239"/>
      <c r="E25" s="239"/>
      <c r="F25" s="239"/>
      <c r="G25" s="239"/>
      <c r="H25" s="239"/>
      <c r="I25" s="239"/>
    </row>
    <row r="26" spans="3:16" x14ac:dyDescent="0.35">
      <c r="C26" s="239" t="s">
        <v>467</v>
      </c>
      <c r="D26" s="239"/>
      <c r="E26" s="239"/>
      <c r="F26" s="239"/>
      <c r="G26" s="239"/>
      <c r="H26" s="239"/>
      <c r="I26" s="239"/>
    </row>
    <row r="27" spans="3:16" x14ac:dyDescent="0.35">
      <c r="C27" s="239" t="s">
        <v>470</v>
      </c>
      <c r="D27" s="239"/>
      <c r="E27" s="239"/>
      <c r="F27" s="239"/>
      <c r="G27" s="239"/>
      <c r="H27" s="239"/>
      <c r="I27" s="239"/>
    </row>
    <row r="28" spans="3:16" x14ac:dyDescent="0.35">
      <c r="C28" s="239" t="s">
        <v>469</v>
      </c>
      <c r="D28" s="239"/>
      <c r="E28" s="239"/>
      <c r="F28" s="239"/>
      <c r="G28" s="239"/>
      <c r="H28" s="239"/>
      <c r="I28" s="239"/>
    </row>
    <row r="29" spans="3:16" x14ac:dyDescent="0.35">
      <c r="C29" s="239" t="s">
        <v>471</v>
      </c>
      <c r="D29" s="239"/>
      <c r="E29" s="239"/>
      <c r="F29" s="239"/>
      <c r="G29" s="239"/>
      <c r="H29" s="239"/>
      <c r="I29" s="239"/>
    </row>
    <row r="30" spans="3:16" x14ac:dyDescent="0.35">
      <c r="C30" s="239" t="s">
        <v>473</v>
      </c>
      <c r="D30" s="239"/>
      <c r="E30" s="239"/>
      <c r="F30" s="239"/>
      <c r="G30" s="239"/>
      <c r="H30" s="239"/>
      <c r="I30" s="239"/>
    </row>
    <row r="31" spans="3:16" x14ac:dyDescent="0.35">
      <c r="C31" s="239" t="s">
        <v>472</v>
      </c>
      <c r="D31" s="239"/>
      <c r="E31" s="239"/>
      <c r="F31" s="239"/>
      <c r="G31" s="239"/>
      <c r="H31" s="239"/>
      <c r="I31" s="239"/>
    </row>
    <row r="32" spans="3:16" x14ac:dyDescent="0.35">
      <c r="C32" s="239" t="s">
        <v>491</v>
      </c>
      <c r="D32" s="239"/>
      <c r="E32" s="239"/>
      <c r="F32" s="239"/>
      <c r="G32" s="239"/>
      <c r="H32" s="239"/>
      <c r="I32" s="239"/>
    </row>
  </sheetData>
  <mergeCells count="20">
    <mergeCell ref="K16:O16"/>
    <mergeCell ref="K17:O17"/>
    <mergeCell ref="C7:I7"/>
    <mergeCell ref="C2:I2"/>
    <mergeCell ref="C3:I3"/>
    <mergeCell ref="C4:I4"/>
    <mergeCell ref="C5:I5"/>
    <mergeCell ref="C6:I6"/>
    <mergeCell ref="C21:I21"/>
    <mergeCell ref="C8:I8"/>
    <mergeCell ref="C9:I9"/>
    <mergeCell ref="C10:I10"/>
    <mergeCell ref="C13:I13"/>
    <mergeCell ref="C14:I14"/>
    <mergeCell ref="C15:I15"/>
    <mergeCell ref="C16:I16"/>
    <mergeCell ref="C17:I17"/>
    <mergeCell ref="C18:I18"/>
    <mergeCell ref="C19:I19"/>
    <mergeCell ref="C20:I20"/>
  </mergeCells>
  <conditionalFormatting sqref="K16:O1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3703-E3E3-4044-A577-EE23034A3987}">
  <dimension ref="A2:B20"/>
  <sheetViews>
    <sheetView workbookViewId="0">
      <selection activeCell="J23" sqref="J23"/>
    </sheetView>
  </sheetViews>
  <sheetFormatPr defaultColWidth="8.81640625" defaultRowHeight="14.5" x14ac:dyDescent="0.35"/>
  <cols>
    <col min="1" max="1" width="34.6328125" style="153" customWidth="1"/>
    <col min="2" max="16384" width="8.81640625" style="153"/>
  </cols>
  <sheetData>
    <row r="2" spans="1:2" x14ac:dyDescent="0.35">
      <c r="A2" s="153" t="s">
        <v>819</v>
      </c>
    </row>
    <row r="3" spans="1:2" x14ac:dyDescent="0.35">
      <c r="A3" s="153" t="s">
        <v>818</v>
      </c>
    </row>
    <row r="4" spans="1:2" x14ac:dyDescent="0.35">
      <c r="A4" s="153" t="s">
        <v>817</v>
      </c>
    </row>
    <row r="6" spans="1:2" x14ac:dyDescent="0.35">
      <c r="A6" s="153" t="s">
        <v>816</v>
      </c>
      <c r="B6" s="153">
        <v>3</v>
      </c>
    </row>
    <row r="7" spans="1:2" x14ac:dyDescent="0.35">
      <c r="A7" s="153" t="s">
        <v>815</v>
      </c>
      <c r="B7" s="153">
        <v>2</v>
      </c>
    </row>
    <row r="8" spans="1:2" x14ac:dyDescent="0.35">
      <c r="A8" s="153" t="s">
        <v>814</v>
      </c>
      <c r="B8" s="153">
        <v>1</v>
      </c>
    </row>
    <row r="9" spans="1:2" x14ac:dyDescent="0.35">
      <c r="A9" s="153" t="s">
        <v>813</v>
      </c>
      <c r="B9" s="153">
        <v>0</v>
      </c>
    </row>
    <row r="10" spans="1:2" x14ac:dyDescent="0.35">
      <c r="A10" s="153" t="s">
        <v>812</v>
      </c>
      <c r="B10" s="153">
        <v>-1</v>
      </c>
    </row>
    <row r="11" spans="1:2" x14ac:dyDescent="0.35">
      <c r="A11" s="153" t="s">
        <v>811</v>
      </c>
      <c r="B11" s="153">
        <v>-2</v>
      </c>
    </row>
    <row r="12" spans="1:2" x14ac:dyDescent="0.35">
      <c r="A12" s="153" t="s">
        <v>810</v>
      </c>
      <c r="B12" s="153">
        <v>-3</v>
      </c>
    </row>
    <row r="14" spans="1:2" x14ac:dyDescent="0.35">
      <c r="A14" s="427">
        <v>3</v>
      </c>
    </row>
    <row r="15" spans="1:2" x14ac:dyDescent="0.35">
      <c r="A15" s="427">
        <v>2</v>
      </c>
    </row>
    <row r="16" spans="1:2" x14ac:dyDescent="0.35">
      <c r="A16" s="427">
        <v>1</v>
      </c>
    </row>
    <row r="17" spans="1:1" x14ac:dyDescent="0.35">
      <c r="A17" s="426">
        <v>0</v>
      </c>
    </row>
    <row r="18" spans="1:1" x14ac:dyDescent="0.35">
      <c r="A18" s="143">
        <v>-1</v>
      </c>
    </row>
    <row r="19" spans="1:1" x14ac:dyDescent="0.35">
      <c r="A19" s="143">
        <v>-2</v>
      </c>
    </row>
    <row r="20" spans="1:1" x14ac:dyDescent="0.35">
      <c r="A20" s="143">
        <v>-3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M82"/>
  <sheetViews>
    <sheetView zoomScale="70" zoomScaleNormal="70" workbookViewId="0">
      <pane ySplit="9" topLeftCell="A10" activePane="bottomLeft" state="frozen"/>
      <selection activeCell="A55" sqref="A55:C57"/>
      <selection pane="bottomLeft" activeCell="I72" sqref="I72"/>
    </sheetView>
  </sheetViews>
  <sheetFormatPr defaultColWidth="8.81640625" defaultRowHeight="15.5" x14ac:dyDescent="0.35"/>
  <cols>
    <col min="1" max="1" width="25.54296875" style="316" bestFit="1" customWidth="1"/>
    <col min="2" max="2" width="33.54296875" style="316" customWidth="1"/>
    <col min="3" max="3" width="10.54296875" style="404" customWidth="1"/>
    <col min="4" max="4" width="23.1796875" style="404" customWidth="1"/>
    <col min="5" max="5" width="12.54296875" style="404" customWidth="1"/>
    <col min="6" max="6" width="29.1796875" style="404" customWidth="1"/>
    <col min="7" max="7" width="28.1796875" style="404" customWidth="1"/>
    <col min="8" max="8" width="30.81640625" style="404" customWidth="1"/>
    <col min="9" max="9" width="55.1796875" style="316" customWidth="1"/>
    <col min="10" max="10" width="64.81640625" style="316" customWidth="1"/>
    <col min="11" max="11" width="43.1796875" style="316" customWidth="1"/>
    <col min="12" max="16384" width="8.81640625" style="316"/>
  </cols>
  <sheetData>
    <row r="1" spans="1:13" ht="85.5" customHeight="1" x14ac:dyDescent="0.45">
      <c r="A1" s="342" t="s">
        <v>620</v>
      </c>
      <c r="B1" s="341"/>
      <c r="C1" s="397"/>
      <c r="D1" s="397"/>
      <c r="E1" s="397"/>
      <c r="F1" s="397"/>
      <c r="G1" s="397"/>
      <c r="H1" s="397"/>
      <c r="I1" s="341"/>
      <c r="J1" s="341"/>
      <c r="K1" s="340"/>
      <c r="M1" s="318"/>
    </row>
    <row r="2" spans="1:13" ht="15" customHeight="1" x14ac:dyDescent="0.35">
      <c r="A2" s="339" t="s">
        <v>621</v>
      </c>
      <c r="B2" s="338"/>
      <c r="C2" s="398"/>
      <c r="D2" s="398"/>
      <c r="E2" s="398"/>
      <c r="F2" s="398"/>
      <c r="G2" s="398"/>
      <c r="H2" s="398"/>
      <c r="I2" s="338"/>
      <c r="J2" s="338"/>
      <c r="K2" s="337"/>
      <c r="M2" s="318"/>
    </row>
    <row r="3" spans="1:13" ht="10.5" customHeight="1" x14ac:dyDescent="0.35">
      <c r="A3" s="339" t="s">
        <v>622</v>
      </c>
      <c r="B3" s="338"/>
      <c r="C3" s="398"/>
      <c r="D3" s="398"/>
      <c r="E3" s="398"/>
      <c r="F3" s="398"/>
      <c r="G3" s="398"/>
      <c r="H3" s="398"/>
      <c r="I3" s="338"/>
      <c r="J3" s="338"/>
      <c r="K3" s="337"/>
      <c r="M3" s="318"/>
    </row>
    <row r="4" spans="1:13" ht="10.5" customHeight="1" x14ac:dyDescent="0.35">
      <c r="A4" s="339" t="s">
        <v>623</v>
      </c>
      <c r="B4" s="338"/>
      <c r="C4" s="398"/>
      <c r="D4" s="398"/>
      <c r="E4" s="398"/>
      <c r="F4" s="398"/>
      <c r="G4" s="398"/>
      <c r="H4" s="398"/>
      <c r="I4" s="338"/>
      <c r="J4" s="338"/>
      <c r="K4" s="337"/>
      <c r="M4" s="318"/>
    </row>
    <row r="5" spans="1:13" ht="10.5" customHeight="1" x14ac:dyDescent="0.35">
      <c r="A5" s="339" t="s">
        <v>624</v>
      </c>
      <c r="B5" s="338"/>
      <c r="C5" s="398"/>
      <c r="D5" s="398"/>
      <c r="E5" s="398"/>
      <c r="F5" s="398"/>
      <c r="G5" s="398"/>
      <c r="H5" s="398"/>
      <c r="I5" s="338"/>
      <c r="J5" s="338"/>
      <c r="K5" s="337"/>
      <c r="M5" s="318"/>
    </row>
    <row r="6" spans="1:13" ht="10.5" customHeight="1" x14ac:dyDescent="0.35">
      <c r="A6" s="339" t="s">
        <v>759</v>
      </c>
      <c r="B6" s="338"/>
      <c r="C6" s="398"/>
      <c r="D6" s="398"/>
      <c r="E6" s="398"/>
      <c r="F6" s="398"/>
      <c r="G6" s="398"/>
      <c r="H6" s="398"/>
      <c r="I6" s="338"/>
      <c r="J6" s="338"/>
      <c r="K6" s="337"/>
      <c r="M6" s="318"/>
    </row>
    <row r="7" spans="1:13" ht="10.5" customHeight="1" x14ac:dyDescent="0.35">
      <c r="A7" s="339"/>
      <c r="B7" s="338"/>
      <c r="C7" s="398"/>
      <c r="D7" s="398"/>
      <c r="E7" s="398"/>
      <c r="F7" s="398"/>
      <c r="G7" s="398"/>
      <c r="H7" s="398"/>
      <c r="I7" s="338"/>
      <c r="J7" s="338"/>
      <c r="K7" s="337"/>
      <c r="M7" s="318"/>
    </row>
    <row r="8" spans="1:13" ht="10.5" hidden="1" customHeight="1" x14ac:dyDescent="0.35">
      <c r="A8" s="339" t="s">
        <v>626</v>
      </c>
      <c r="B8" s="338"/>
      <c r="C8" s="398"/>
      <c r="D8" s="398"/>
      <c r="E8" s="398"/>
      <c r="F8" s="398"/>
      <c r="G8" s="398"/>
      <c r="H8" s="398"/>
      <c r="I8" s="338"/>
      <c r="J8" s="338"/>
      <c r="K8" s="337"/>
      <c r="M8" s="318"/>
    </row>
    <row r="9" spans="1:13" ht="120" customHeight="1" x14ac:dyDescent="0.35">
      <c r="A9" s="336" t="s">
        <v>627</v>
      </c>
      <c r="B9" s="335" t="s">
        <v>628</v>
      </c>
      <c r="C9" s="335" t="s">
        <v>629</v>
      </c>
      <c r="D9" s="335" t="s">
        <v>630</v>
      </c>
      <c r="E9" s="335" t="s">
        <v>631</v>
      </c>
      <c r="F9" s="335" t="s">
        <v>632</v>
      </c>
      <c r="G9" s="335" t="s">
        <v>633</v>
      </c>
      <c r="H9" s="335" t="s">
        <v>758</v>
      </c>
      <c r="I9" s="335" t="s">
        <v>635</v>
      </c>
      <c r="J9" s="335" t="s">
        <v>636</v>
      </c>
      <c r="K9" s="335" t="s">
        <v>637</v>
      </c>
      <c r="M9" s="318"/>
    </row>
    <row r="10" spans="1:13" x14ac:dyDescent="0.35">
      <c r="A10" s="412"/>
      <c r="B10" s="334"/>
      <c r="C10" s="410"/>
      <c r="D10" s="410"/>
      <c r="E10" s="410"/>
      <c r="F10" s="410"/>
      <c r="G10" s="410"/>
      <c r="H10" s="410"/>
      <c r="I10" s="334"/>
      <c r="J10" s="334"/>
      <c r="K10" s="393"/>
      <c r="M10" s="318"/>
    </row>
    <row r="11" spans="1:13" x14ac:dyDescent="0.35">
      <c r="A11" s="412"/>
      <c r="B11" s="334"/>
      <c r="C11" s="410"/>
      <c r="D11" s="410"/>
      <c r="E11" s="410"/>
      <c r="F11" s="410"/>
      <c r="G11" s="410"/>
      <c r="H11" s="410"/>
      <c r="I11" s="334"/>
      <c r="J11" s="334"/>
      <c r="K11" s="393"/>
      <c r="M11" s="318"/>
    </row>
    <row r="12" spans="1:13" x14ac:dyDescent="0.35">
      <c r="A12" s="726"/>
      <c r="B12" s="726"/>
      <c r="C12" s="726"/>
      <c r="D12" s="726"/>
      <c r="E12" s="726"/>
      <c r="F12" s="726"/>
      <c r="G12" s="726"/>
      <c r="H12" s="726"/>
      <c r="I12" s="726"/>
      <c r="J12" s="726"/>
      <c r="K12" s="726"/>
      <c r="M12" s="318"/>
    </row>
    <row r="13" spans="1:13" x14ac:dyDescent="0.35">
      <c r="A13" s="412"/>
      <c r="B13" s="334"/>
      <c r="C13" s="410"/>
      <c r="D13" s="410"/>
      <c r="E13" s="410"/>
      <c r="F13" s="410"/>
      <c r="G13" s="410"/>
      <c r="H13" s="410"/>
      <c r="I13" s="334"/>
      <c r="J13" s="393"/>
      <c r="K13" s="414"/>
      <c r="M13" s="318"/>
    </row>
    <row r="14" spans="1:13" x14ac:dyDescent="0.35">
      <c r="A14" s="412"/>
      <c r="B14" s="334"/>
      <c r="C14" s="410"/>
      <c r="D14" s="410"/>
      <c r="E14" s="410"/>
      <c r="F14" s="410"/>
      <c r="G14" s="410"/>
      <c r="H14" s="410"/>
      <c r="I14" s="334"/>
      <c r="J14" s="334"/>
      <c r="K14" s="396"/>
      <c r="M14" s="318"/>
    </row>
    <row r="15" spans="1:13" s="407" customFormat="1" x14ac:dyDescent="0.35">
      <c r="A15" s="415"/>
      <c r="B15" s="393"/>
      <c r="C15" s="406"/>
      <c r="D15" s="406"/>
      <c r="E15" s="406"/>
      <c r="F15" s="406"/>
      <c r="G15" s="406"/>
      <c r="H15" s="406"/>
      <c r="I15" s="393"/>
      <c r="J15" s="393"/>
      <c r="K15" s="396"/>
      <c r="M15" s="408"/>
    </row>
    <row r="16" spans="1:13" x14ac:dyDescent="0.35">
      <c r="A16" s="412"/>
      <c r="B16" s="334"/>
      <c r="C16" s="410"/>
      <c r="D16" s="410"/>
      <c r="E16" s="410"/>
      <c r="F16" s="410"/>
      <c r="G16" s="410"/>
      <c r="H16" s="406"/>
      <c r="I16" s="334"/>
      <c r="J16" s="334"/>
      <c r="K16" s="396"/>
      <c r="M16" s="318"/>
    </row>
    <row r="17" spans="1:13" x14ac:dyDescent="0.35">
      <c r="A17" s="412"/>
      <c r="B17" s="334"/>
      <c r="C17" s="410"/>
      <c r="D17" s="410"/>
      <c r="E17" s="410"/>
      <c r="F17" s="410"/>
      <c r="G17" s="410"/>
      <c r="H17" s="410"/>
      <c r="I17" s="334"/>
      <c r="J17" s="334"/>
      <c r="K17" s="333"/>
      <c r="M17" s="318"/>
    </row>
    <row r="18" spans="1:13" x14ac:dyDescent="0.35">
      <c r="A18" s="412"/>
      <c r="B18" s="334"/>
      <c r="C18" s="410"/>
      <c r="D18" s="410"/>
      <c r="E18" s="410"/>
      <c r="F18" s="410"/>
      <c r="G18" s="410"/>
      <c r="H18" s="410"/>
      <c r="I18" s="334"/>
      <c r="J18" s="334"/>
      <c r="K18" s="334"/>
      <c r="M18" s="318"/>
    </row>
    <row r="19" spans="1:13" x14ac:dyDescent="0.35">
      <c r="A19" s="412"/>
      <c r="B19" s="334"/>
      <c r="C19" s="410"/>
      <c r="D19" s="410"/>
      <c r="E19" s="410"/>
      <c r="F19" s="410"/>
      <c r="G19" s="410"/>
      <c r="H19" s="410"/>
      <c r="I19" s="334"/>
      <c r="J19" s="334"/>
      <c r="K19" s="334"/>
      <c r="M19" s="318"/>
    </row>
    <row r="20" spans="1:13" x14ac:dyDescent="0.35">
      <c r="A20" s="412"/>
      <c r="B20" s="334"/>
      <c r="C20" s="410"/>
      <c r="D20" s="410"/>
      <c r="E20" s="410"/>
      <c r="F20" s="410"/>
      <c r="G20" s="410"/>
      <c r="H20" s="410"/>
      <c r="I20" s="334"/>
      <c r="J20" s="334"/>
      <c r="K20" s="334"/>
      <c r="M20" s="318"/>
    </row>
    <row r="21" spans="1:13" x14ac:dyDescent="0.35">
      <c r="A21" s="412"/>
      <c r="B21" s="334"/>
      <c r="C21" s="410"/>
      <c r="D21" s="410"/>
      <c r="E21" s="410"/>
      <c r="F21" s="410"/>
      <c r="G21" s="410"/>
      <c r="H21" s="410"/>
      <c r="I21" s="396"/>
      <c r="J21" s="334"/>
      <c r="K21" s="333"/>
      <c r="M21" s="318"/>
    </row>
    <row r="22" spans="1:13" x14ac:dyDescent="0.35">
      <c r="A22" s="412"/>
      <c r="B22" s="334"/>
      <c r="C22" s="410"/>
      <c r="D22" s="410"/>
      <c r="E22" s="410"/>
      <c r="F22" s="410"/>
      <c r="G22" s="410"/>
      <c r="H22" s="410"/>
      <c r="I22" s="334"/>
      <c r="J22" s="334"/>
      <c r="K22" s="333"/>
      <c r="M22" s="318"/>
    </row>
    <row r="23" spans="1:13" x14ac:dyDescent="0.35">
      <c r="A23" s="412"/>
      <c r="B23" s="334"/>
      <c r="C23" s="410"/>
      <c r="D23" s="410"/>
      <c r="E23" s="410"/>
      <c r="F23" s="410"/>
      <c r="G23" s="410"/>
      <c r="H23" s="410"/>
      <c r="I23" s="334"/>
      <c r="J23" s="334"/>
      <c r="K23" s="334"/>
      <c r="M23" s="318"/>
    </row>
    <row r="24" spans="1:13" x14ac:dyDescent="0.35">
      <c r="A24" s="726"/>
      <c r="B24" s="726"/>
      <c r="C24" s="726"/>
      <c r="D24" s="726"/>
      <c r="E24" s="726"/>
      <c r="F24" s="726"/>
      <c r="G24" s="726"/>
      <c r="H24" s="726"/>
      <c r="I24" s="726"/>
      <c r="J24" s="726"/>
      <c r="K24" s="726"/>
      <c r="M24" s="318"/>
    </row>
    <row r="25" spans="1:13" x14ac:dyDescent="0.35">
      <c r="A25" s="412"/>
      <c r="B25" s="334"/>
      <c r="C25" s="410"/>
      <c r="D25" s="410"/>
      <c r="E25" s="410"/>
      <c r="F25" s="410"/>
      <c r="G25" s="410"/>
      <c r="H25" s="410"/>
      <c r="I25" s="334"/>
      <c r="J25" s="334"/>
      <c r="K25" s="334"/>
      <c r="M25" s="318"/>
    </row>
    <row r="26" spans="1:13" x14ac:dyDescent="0.35">
      <c r="A26" s="412"/>
      <c r="B26" s="334"/>
      <c r="C26" s="410"/>
      <c r="D26" s="410"/>
      <c r="E26" s="410"/>
      <c r="F26" s="410"/>
      <c r="G26" s="410"/>
      <c r="H26" s="410"/>
      <c r="I26" s="334"/>
      <c r="J26" s="334"/>
      <c r="K26" s="396"/>
      <c r="M26" s="318"/>
    </row>
    <row r="27" spans="1:13" x14ac:dyDescent="0.35">
      <c r="A27" s="412"/>
      <c r="B27" s="334"/>
      <c r="C27" s="410"/>
      <c r="D27" s="410"/>
      <c r="E27" s="410"/>
      <c r="F27" s="410"/>
      <c r="G27" s="410"/>
      <c r="H27" s="410"/>
      <c r="I27" s="334"/>
      <c r="J27" s="334"/>
      <c r="K27" s="333"/>
      <c r="M27" s="318"/>
    </row>
    <row r="28" spans="1:13" x14ac:dyDescent="0.35">
      <c r="A28" s="412"/>
      <c r="B28" s="334"/>
      <c r="C28" s="410"/>
      <c r="D28" s="410"/>
      <c r="E28" s="410"/>
      <c r="F28" s="410"/>
      <c r="G28" s="410"/>
      <c r="H28" s="410"/>
      <c r="I28" s="334"/>
      <c r="J28" s="334"/>
      <c r="K28" s="333"/>
      <c r="M28" s="318"/>
    </row>
    <row r="29" spans="1:13" x14ac:dyDescent="0.35">
      <c r="A29" s="412"/>
      <c r="B29" s="334"/>
      <c r="C29" s="410"/>
      <c r="D29" s="410"/>
      <c r="E29" s="410"/>
      <c r="F29" s="410"/>
      <c r="G29" s="410"/>
      <c r="H29" s="410"/>
      <c r="I29" s="396"/>
      <c r="J29" s="334"/>
      <c r="K29" s="333"/>
      <c r="M29" s="318"/>
    </row>
    <row r="30" spans="1:13" x14ac:dyDescent="0.35">
      <c r="A30" s="412"/>
      <c r="B30" s="334"/>
      <c r="C30" s="410"/>
      <c r="D30" s="410"/>
      <c r="E30" s="410"/>
      <c r="F30" s="410"/>
      <c r="G30" s="410"/>
      <c r="H30" s="410"/>
      <c r="I30" s="334"/>
      <c r="J30" s="334"/>
      <c r="K30" s="333"/>
      <c r="M30" s="318"/>
    </row>
    <row r="31" spans="1:13" x14ac:dyDescent="0.35">
      <c r="A31" s="726"/>
      <c r="B31" s="726"/>
      <c r="C31" s="726"/>
      <c r="D31" s="726"/>
      <c r="E31" s="726"/>
      <c r="F31" s="726"/>
      <c r="G31" s="726"/>
      <c r="H31" s="726"/>
      <c r="I31" s="726"/>
      <c r="J31" s="726"/>
      <c r="K31" s="726"/>
      <c r="M31" s="318"/>
    </row>
    <row r="32" spans="1:13" s="407" customFormat="1" x14ac:dyDescent="0.35">
      <c r="A32" s="415"/>
      <c r="B32" s="393"/>
      <c r="C32" s="406"/>
      <c r="D32" s="406"/>
      <c r="E32" s="406"/>
      <c r="F32" s="406"/>
      <c r="G32" s="406"/>
      <c r="H32" s="406"/>
      <c r="I32" s="393"/>
      <c r="J32" s="393"/>
      <c r="K32" s="393"/>
      <c r="M32" s="408"/>
    </row>
    <row r="33" spans="1:13" x14ac:dyDescent="0.35">
      <c r="A33" s="412"/>
      <c r="B33" s="334"/>
      <c r="C33" s="410"/>
      <c r="D33" s="410"/>
      <c r="E33" s="410"/>
      <c r="F33" s="410"/>
      <c r="G33" s="410"/>
      <c r="H33" s="410"/>
      <c r="I33" s="334"/>
      <c r="J33" s="334"/>
      <c r="K33" s="333"/>
      <c r="M33" s="318"/>
    </row>
    <row r="34" spans="1:13" x14ac:dyDescent="0.35">
      <c r="A34" s="412"/>
      <c r="B34" s="334"/>
      <c r="C34" s="410"/>
      <c r="D34" s="410"/>
      <c r="E34" s="410"/>
      <c r="F34" s="410"/>
      <c r="G34" s="410"/>
      <c r="H34" s="410"/>
      <c r="I34" s="334"/>
      <c r="J34" s="334"/>
      <c r="K34" s="333"/>
      <c r="M34" s="318"/>
    </row>
    <row r="35" spans="1:13" x14ac:dyDescent="0.35">
      <c r="A35" s="726"/>
      <c r="B35" s="726"/>
      <c r="C35" s="726"/>
      <c r="D35" s="726"/>
      <c r="E35" s="726"/>
      <c r="F35" s="726"/>
      <c r="G35" s="726"/>
      <c r="H35" s="726"/>
      <c r="I35" s="726"/>
      <c r="J35" s="726"/>
      <c r="K35" s="726"/>
      <c r="M35" s="318"/>
    </row>
    <row r="36" spans="1:13" x14ac:dyDescent="0.35">
      <c r="A36" s="412"/>
      <c r="B36" s="334"/>
      <c r="C36" s="410"/>
      <c r="D36" s="410"/>
      <c r="E36" s="410"/>
      <c r="F36" s="410"/>
      <c r="G36" s="410"/>
      <c r="H36" s="410"/>
      <c r="I36" s="334"/>
      <c r="J36" s="334"/>
      <c r="K36" s="333"/>
      <c r="M36" s="318"/>
    </row>
    <row r="37" spans="1:13" x14ac:dyDescent="0.35">
      <c r="A37" s="412"/>
      <c r="B37" s="334"/>
      <c r="C37" s="410"/>
      <c r="D37" s="410"/>
      <c r="E37" s="410"/>
      <c r="F37" s="410"/>
      <c r="G37" s="410"/>
      <c r="H37" s="410"/>
      <c r="I37" s="334"/>
      <c r="J37" s="334"/>
      <c r="K37" s="333"/>
      <c r="M37" s="318"/>
    </row>
    <row r="38" spans="1:13" x14ac:dyDescent="0.35">
      <c r="A38" s="412"/>
      <c r="B38" s="334"/>
      <c r="C38" s="410"/>
      <c r="D38" s="410"/>
      <c r="E38" s="410"/>
      <c r="F38" s="410"/>
      <c r="G38" s="410"/>
      <c r="H38" s="410"/>
      <c r="I38" s="334"/>
      <c r="J38" s="334"/>
      <c r="K38" s="333"/>
      <c r="M38" s="318"/>
    </row>
    <row r="39" spans="1:13" x14ac:dyDescent="0.35">
      <c r="A39" s="726"/>
      <c r="B39" s="726"/>
      <c r="C39" s="726"/>
      <c r="D39" s="726"/>
      <c r="E39" s="726"/>
      <c r="F39" s="726"/>
      <c r="G39" s="726"/>
      <c r="H39" s="726"/>
      <c r="I39" s="726"/>
      <c r="J39" s="726"/>
      <c r="K39" s="726"/>
      <c r="M39" s="318"/>
    </row>
    <row r="40" spans="1:13" x14ac:dyDescent="0.35">
      <c r="A40" s="412"/>
      <c r="B40" s="334"/>
      <c r="C40" s="410"/>
      <c r="D40" s="410"/>
      <c r="E40" s="410"/>
      <c r="F40" s="410"/>
      <c r="G40" s="410"/>
      <c r="H40" s="410"/>
      <c r="I40" s="334"/>
      <c r="J40" s="334"/>
      <c r="K40" s="333"/>
      <c r="M40" s="318"/>
    </row>
    <row r="41" spans="1:13" x14ac:dyDescent="0.35">
      <c r="A41" s="412"/>
      <c r="B41" s="334"/>
      <c r="C41" s="410"/>
      <c r="D41" s="410"/>
      <c r="E41" s="410"/>
      <c r="F41" s="410"/>
      <c r="G41" s="410"/>
      <c r="H41" s="410"/>
      <c r="I41" s="410"/>
      <c r="J41" s="393"/>
      <c r="K41" s="396"/>
      <c r="M41" s="318"/>
    </row>
    <row r="42" spans="1:13" x14ac:dyDescent="0.35">
      <c r="A42" s="412"/>
      <c r="B42" s="334"/>
      <c r="C42" s="410"/>
      <c r="D42" s="410"/>
      <c r="E42" s="410"/>
      <c r="F42" s="410"/>
      <c r="G42" s="410"/>
      <c r="H42" s="410"/>
      <c r="I42" s="410"/>
      <c r="J42" s="393"/>
      <c r="K42" s="416"/>
      <c r="M42" s="318"/>
    </row>
    <row r="43" spans="1:13" x14ac:dyDescent="0.35">
      <c r="A43" s="412"/>
      <c r="B43" s="334"/>
      <c r="C43" s="410"/>
      <c r="D43" s="410"/>
      <c r="E43" s="410"/>
      <c r="F43" s="410"/>
      <c r="G43" s="410"/>
      <c r="H43" s="410"/>
      <c r="I43" s="334"/>
      <c r="J43" s="334"/>
      <c r="K43" s="333"/>
      <c r="M43" s="318"/>
    </row>
    <row r="44" spans="1:13" x14ac:dyDescent="0.35">
      <c r="A44" s="412"/>
      <c r="B44" s="334"/>
      <c r="C44" s="410"/>
      <c r="D44" s="410"/>
      <c r="E44" s="411"/>
      <c r="F44" s="410"/>
      <c r="G44" s="410"/>
      <c r="H44" s="410"/>
      <c r="I44" s="334"/>
      <c r="J44" s="333"/>
      <c r="K44" s="333"/>
      <c r="M44" s="318"/>
    </row>
    <row r="45" spans="1:13" x14ac:dyDescent="0.35">
      <c r="A45" s="726"/>
      <c r="B45" s="726"/>
      <c r="C45" s="726"/>
      <c r="D45" s="726"/>
      <c r="E45" s="726"/>
      <c r="F45" s="726"/>
      <c r="G45" s="726"/>
      <c r="H45" s="726"/>
      <c r="I45" s="726"/>
      <c r="J45" s="726"/>
      <c r="K45" s="726"/>
      <c r="M45" s="318"/>
    </row>
    <row r="46" spans="1:13" x14ac:dyDescent="0.35">
      <c r="A46" s="333"/>
      <c r="B46" s="334"/>
      <c r="C46" s="410"/>
      <c r="D46" s="410"/>
      <c r="E46" s="411"/>
      <c r="F46" s="410"/>
      <c r="G46" s="410"/>
      <c r="H46" s="410"/>
      <c r="I46" s="410"/>
      <c r="J46" s="333"/>
      <c r="K46" s="333"/>
      <c r="M46" s="318"/>
    </row>
    <row r="47" spans="1:13" x14ac:dyDescent="0.35">
      <c r="A47" s="726"/>
      <c r="B47" s="726"/>
      <c r="C47" s="726"/>
      <c r="D47" s="726"/>
      <c r="E47" s="726"/>
      <c r="F47" s="726"/>
      <c r="G47" s="726"/>
      <c r="H47" s="726"/>
      <c r="I47" s="726"/>
      <c r="J47" s="726"/>
      <c r="K47" s="726"/>
      <c r="M47" s="318"/>
    </row>
    <row r="48" spans="1:13" x14ac:dyDescent="0.35">
      <c r="A48" s="333"/>
      <c r="B48" s="334"/>
      <c r="C48" s="410"/>
      <c r="D48" s="410"/>
      <c r="E48" s="411"/>
      <c r="F48" s="410"/>
      <c r="G48" s="410"/>
      <c r="H48" s="410"/>
      <c r="I48" s="396"/>
      <c r="J48" s="333"/>
      <c r="K48" s="333"/>
      <c r="M48" s="318"/>
    </row>
    <row r="49" spans="1:13" x14ac:dyDescent="0.35">
      <c r="A49" s="726"/>
      <c r="B49" s="726"/>
      <c r="C49" s="726"/>
      <c r="D49" s="726"/>
      <c r="E49" s="726"/>
      <c r="F49" s="726"/>
      <c r="G49" s="726"/>
      <c r="H49" s="726"/>
      <c r="I49" s="726"/>
      <c r="J49" s="726"/>
      <c r="K49" s="726"/>
      <c r="M49" s="318"/>
    </row>
    <row r="50" spans="1:13" x14ac:dyDescent="0.35">
      <c r="A50" s="333"/>
      <c r="B50" s="334"/>
      <c r="C50" s="410"/>
      <c r="D50" s="410"/>
      <c r="E50" s="411"/>
      <c r="F50" s="410"/>
      <c r="G50" s="410"/>
      <c r="H50" s="410"/>
      <c r="I50" s="333"/>
      <c r="J50" s="333"/>
      <c r="K50" s="333"/>
      <c r="M50" s="318"/>
    </row>
    <row r="51" spans="1:13" x14ac:dyDescent="0.35">
      <c r="A51" s="726"/>
      <c r="B51" s="726"/>
      <c r="C51" s="726"/>
      <c r="D51" s="726"/>
      <c r="E51" s="726"/>
      <c r="F51" s="726"/>
      <c r="G51" s="726"/>
      <c r="H51" s="726"/>
      <c r="I51" s="726"/>
      <c r="J51" s="726"/>
      <c r="K51" s="726"/>
      <c r="M51" s="318"/>
    </row>
    <row r="52" spans="1:13" x14ac:dyDescent="0.35">
      <c r="A52" s="412"/>
      <c r="B52" s="333"/>
      <c r="C52" s="410"/>
      <c r="D52" s="410"/>
      <c r="E52" s="411"/>
      <c r="F52" s="411"/>
      <c r="G52" s="410"/>
      <c r="H52" s="410"/>
      <c r="I52" s="333"/>
      <c r="J52" s="333"/>
      <c r="K52" s="333"/>
      <c r="M52" s="318"/>
    </row>
    <row r="53" spans="1:13" x14ac:dyDescent="0.35">
      <c r="A53" s="412"/>
      <c r="B53" s="333"/>
      <c r="C53" s="410"/>
      <c r="D53" s="410"/>
      <c r="E53" s="411"/>
      <c r="F53" s="411"/>
      <c r="G53" s="410"/>
      <c r="H53" s="410"/>
      <c r="I53" s="333"/>
      <c r="J53" s="333"/>
      <c r="K53" s="333"/>
      <c r="M53" s="318"/>
    </row>
    <row r="54" spans="1:13" x14ac:dyDescent="0.35">
      <c r="A54" s="412"/>
      <c r="B54" s="333"/>
      <c r="C54" s="410"/>
      <c r="D54" s="410"/>
      <c r="E54" s="411"/>
      <c r="F54" s="411"/>
      <c r="G54" s="410"/>
      <c r="H54" s="410"/>
      <c r="I54" s="333"/>
      <c r="J54" s="333"/>
      <c r="K54" s="333"/>
      <c r="M54" s="318"/>
    </row>
    <row r="55" spans="1:13" x14ac:dyDescent="0.35">
      <c r="A55" s="412"/>
      <c r="B55" s="333"/>
      <c r="C55" s="410"/>
      <c r="D55" s="410"/>
      <c r="E55" s="411"/>
      <c r="F55" s="411"/>
      <c r="G55" s="410"/>
      <c r="H55" s="410"/>
      <c r="I55" s="333"/>
      <c r="J55" s="333"/>
      <c r="K55" s="333"/>
      <c r="M55" s="318"/>
    </row>
    <row r="56" spans="1:13" x14ac:dyDescent="0.35">
      <c r="A56" s="412"/>
      <c r="B56" s="333"/>
      <c r="C56" s="410"/>
      <c r="D56" s="410"/>
      <c r="E56" s="411"/>
      <c r="F56" s="411"/>
      <c r="G56" s="410"/>
      <c r="H56" s="410"/>
      <c r="I56" s="409"/>
      <c r="J56" s="333"/>
      <c r="K56" s="409"/>
      <c r="M56" s="318"/>
    </row>
    <row r="57" spans="1:13" x14ac:dyDescent="0.35">
      <c r="A57" s="412"/>
      <c r="B57" s="333"/>
      <c r="C57" s="410"/>
      <c r="D57" s="410"/>
      <c r="E57" s="411"/>
      <c r="F57" s="411"/>
      <c r="G57" s="410"/>
      <c r="H57" s="410"/>
      <c r="I57" s="393"/>
      <c r="J57" s="333"/>
      <c r="K57" s="409"/>
      <c r="M57" s="318"/>
    </row>
    <row r="58" spans="1:13" x14ac:dyDescent="0.35">
      <c r="A58" s="412"/>
      <c r="B58" s="333"/>
      <c r="C58" s="410"/>
      <c r="D58" s="410"/>
      <c r="E58" s="411"/>
      <c r="F58" s="411"/>
      <c r="G58" s="410"/>
      <c r="H58" s="410"/>
      <c r="I58" s="333"/>
      <c r="J58" s="333"/>
      <c r="K58" s="333"/>
      <c r="M58" s="318"/>
    </row>
    <row r="59" spans="1:13" x14ac:dyDescent="0.35">
      <c r="A59" s="726"/>
      <c r="B59" s="726"/>
      <c r="C59" s="726"/>
      <c r="D59" s="726"/>
      <c r="E59" s="726"/>
      <c r="F59" s="726"/>
      <c r="G59" s="726"/>
      <c r="H59" s="726"/>
      <c r="I59" s="726"/>
      <c r="J59" s="726"/>
      <c r="K59" s="726"/>
      <c r="M59" s="318"/>
    </row>
    <row r="60" spans="1:13" x14ac:dyDescent="0.35">
      <c r="A60" s="412"/>
      <c r="B60" s="333"/>
      <c r="C60" s="410"/>
      <c r="D60" s="410"/>
      <c r="E60" s="411"/>
      <c r="F60" s="411"/>
      <c r="G60" s="410"/>
      <c r="H60" s="410"/>
      <c r="I60" s="333"/>
      <c r="J60" s="333"/>
      <c r="K60" s="333"/>
      <c r="M60" s="318"/>
    </row>
    <row r="61" spans="1:13" x14ac:dyDescent="0.35">
      <c r="A61" s="412"/>
      <c r="B61" s="333"/>
      <c r="C61" s="410"/>
      <c r="D61" s="410"/>
      <c r="E61" s="411"/>
      <c r="F61" s="411"/>
      <c r="G61" s="410"/>
      <c r="H61" s="410"/>
      <c r="I61" s="334"/>
      <c r="J61" s="333"/>
      <c r="K61" s="333"/>
      <c r="M61" s="318"/>
    </row>
    <row r="62" spans="1:13" x14ac:dyDescent="0.35">
      <c r="A62" s="332"/>
      <c r="B62" s="331"/>
      <c r="C62" s="399"/>
      <c r="D62" s="399"/>
      <c r="E62" s="399"/>
      <c r="F62" s="399"/>
      <c r="G62" s="399"/>
      <c r="H62" s="399"/>
      <c r="I62" s="331"/>
      <c r="J62" s="331"/>
      <c r="K62" s="330"/>
      <c r="M62" s="318"/>
    </row>
    <row r="63" spans="1:13" x14ac:dyDescent="0.35">
      <c r="A63" s="329" t="s">
        <v>686</v>
      </c>
      <c r="B63" s="328"/>
      <c r="C63" s="400"/>
      <c r="D63" s="400"/>
      <c r="E63" s="400"/>
      <c r="F63" s="400"/>
      <c r="G63" s="400"/>
      <c r="H63" s="400"/>
      <c r="I63" s="327"/>
      <c r="J63" s="327"/>
      <c r="K63" s="326"/>
      <c r="M63" s="318"/>
    </row>
    <row r="64" spans="1:13" ht="129.75" customHeight="1" x14ac:dyDescent="0.35">
      <c r="A64" s="720"/>
      <c r="B64" s="721"/>
      <c r="C64" s="721"/>
      <c r="D64" s="721"/>
      <c r="E64" s="721"/>
      <c r="F64" s="721"/>
      <c r="G64" s="721"/>
      <c r="H64" s="721"/>
      <c r="I64" s="721"/>
      <c r="J64" s="721"/>
      <c r="K64" s="722"/>
      <c r="M64" s="318"/>
    </row>
    <row r="65" spans="1:13" x14ac:dyDescent="0.35">
      <c r="A65" s="720"/>
      <c r="B65" s="721"/>
      <c r="C65" s="721"/>
      <c r="D65" s="721"/>
      <c r="E65" s="721"/>
      <c r="F65" s="721"/>
      <c r="G65" s="721"/>
      <c r="H65" s="721"/>
      <c r="I65" s="721"/>
      <c r="J65" s="721"/>
      <c r="K65" s="722"/>
      <c r="M65" s="318"/>
    </row>
    <row r="66" spans="1:13" x14ac:dyDescent="0.35">
      <c r="A66" s="720"/>
      <c r="B66" s="721"/>
      <c r="C66" s="721"/>
      <c r="D66" s="721"/>
      <c r="E66" s="721"/>
      <c r="F66" s="721"/>
      <c r="G66" s="721"/>
      <c r="H66" s="721"/>
      <c r="I66" s="721"/>
      <c r="J66" s="721"/>
      <c r="K66" s="722"/>
      <c r="M66" s="318"/>
    </row>
    <row r="67" spans="1:13" x14ac:dyDescent="0.35">
      <c r="A67" s="720"/>
      <c r="B67" s="721"/>
      <c r="C67" s="721"/>
      <c r="D67" s="721"/>
      <c r="E67" s="721"/>
      <c r="F67" s="721"/>
      <c r="G67" s="721"/>
      <c r="H67" s="721"/>
      <c r="I67" s="721"/>
      <c r="J67" s="721"/>
      <c r="K67" s="722"/>
      <c r="M67" s="318"/>
    </row>
    <row r="68" spans="1:13" x14ac:dyDescent="0.35">
      <c r="A68" s="723"/>
      <c r="B68" s="724"/>
      <c r="C68" s="724"/>
      <c r="D68" s="724"/>
      <c r="E68" s="724"/>
      <c r="F68" s="724"/>
      <c r="G68" s="724"/>
      <c r="H68" s="724"/>
      <c r="I68" s="724"/>
      <c r="J68" s="724"/>
      <c r="K68" s="725"/>
      <c r="M68" s="318"/>
    </row>
    <row r="69" spans="1:13" x14ac:dyDescent="0.35">
      <c r="A69" s="325" t="s">
        <v>687</v>
      </c>
      <c r="B69" s="324"/>
      <c r="C69" s="405"/>
      <c r="D69" s="405"/>
      <c r="E69" s="405"/>
      <c r="F69" s="405"/>
      <c r="G69" s="401"/>
      <c r="H69" s="401"/>
      <c r="I69" s="322"/>
      <c r="J69" s="322"/>
      <c r="K69" s="321"/>
      <c r="M69" s="318"/>
    </row>
    <row r="70" spans="1:13" x14ac:dyDescent="0.35">
      <c r="A70" s="323" t="s">
        <v>757</v>
      </c>
      <c r="B70" s="322"/>
      <c r="C70" s="401"/>
      <c r="D70" s="401"/>
      <c r="E70" s="401"/>
      <c r="F70" s="401"/>
      <c r="G70" s="401"/>
      <c r="H70" s="401"/>
      <c r="I70" s="322"/>
      <c r="J70" s="322"/>
      <c r="K70" s="321"/>
      <c r="M70" s="318"/>
    </row>
    <row r="71" spans="1:13" x14ac:dyDescent="0.35">
      <c r="A71" s="323" t="s">
        <v>756</v>
      </c>
      <c r="B71" s="322"/>
      <c r="C71" s="401"/>
      <c r="D71" s="401"/>
      <c r="E71" s="401"/>
      <c r="F71" s="401"/>
      <c r="G71" s="401"/>
      <c r="H71" s="401"/>
      <c r="I71" s="322"/>
      <c r="J71" s="322"/>
      <c r="K71" s="321"/>
      <c r="M71" s="318"/>
    </row>
    <row r="72" spans="1:13" x14ac:dyDescent="0.35">
      <c r="A72" s="323" t="s">
        <v>755</v>
      </c>
      <c r="B72" s="322"/>
      <c r="C72" s="401"/>
      <c r="D72" s="401"/>
      <c r="E72" s="401"/>
      <c r="F72" s="401"/>
      <c r="G72" s="401"/>
      <c r="H72" s="401"/>
      <c r="I72" s="322"/>
      <c r="J72" s="322"/>
      <c r="K72" s="321"/>
      <c r="M72" s="318"/>
    </row>
    <row r="73" spans="1:13" x14ac:dyDescent="0.35">
      <c r="A73" s="323" t="s">
        <v>754</v>
      </c>
      <c r="B73" s="322"/>
      <c r="C73" s="401"/>
      <c r="D73" s="401"/>
      <c r="E73" s="401"/>
      <c r="F73" s="401"/>
      <c r="G73" s="401"/>
      <c r="H73" s="401"/>
      <c r="I73" s="322"/>
      <c r="J73" s="322"/>
      <c r="K73" s="321"/>
      <c r="M73" s="318"/>
    </row>
    <row r="74" spans="1:13" x14ac:dyDescent="0.35">
      <c r="A74" s="320" t="s">
        <v>692</v>
      </c>
      <c r="B74" s="320"/>
      <c r="C74" s="402"/>
      <c r="D74" s="402"/>
      <c r="E74" s="402"/>
      <c r="F74" s="402"/>
      <c r="G74" s="402"/>
      <c r="H74" s="402"/>
      <c r="I74" s="320"/>
      <c r="J74" s="320"/>
      <c r="K74" s="320"/>
      <c r="M74" s="318"/>
    </row>
    <row r="75" spans="1:13" x14ac:dyDescent="0.35">
      <c r="A75" s="320" t="s">
        <v>693</v>
      </c>
      <c r="B75" s="320"/>
      <c r="C75" s="402"/>
      <c r="D75" s="402"/>
      <c r="E75" s="402"/>
      <c r="F75" s="402"/>
      <c r="G75" s="402"/>
      <c r="H75" s="402"/>
      <c r="I75" s="320"/>
      <c r="J75" s="320"/>
      <c r="K75" s="320"/>
      <c r="M75" s="318"/>
    </row>
    <row r="76" spans="1:13" x14ac:dyDescent="0.35">
      <c r="A76" s="320" t="s">
        <v>694</v>
      </c>
      <c r="B76" s="320"/>
      <c r="C76" s="402"/>
      <c r="D76" s="402"/>
      <c r="E76" s="402"/>
      <c r="F76" s="402"/>
      <c r="G76" s="402"/>
      <c r="H76" s="402"/>
      <c r="I76" s="320"/>
      <c r="J76" s="320"/>
      <c r="K76" s="320"/>
      <c r="M76" s="318"/>
    </row>
    <row r="77" spans="1:13" x14ac:dyDescent="0.35">
      <c r="A77" s="320" t="s">
        <v>695</v>
      </c>
      <c r="B77" s="320"/>
      <c r="C77" s="402"/>
      <c r="D77" s="402"/>
      <c r="E77" s="402"/>
      <c r="F77" s="402"/>
      <c r="G77" s="402"/>
      <c r="H77" s="402"/>
      <c r="I77" s="320"/>
      <c r="J77" s="320"/>
      <c r="K77" s="320"/>
      <c r="M77" s="318"/>
    </row>
    <row r="78" spans="1:13" x14ac:dyDescent="0.35">
      <c r="A78" s="320" t="s">
        <v>696</v>
      </c>
      <c r="B78" s="320"/>
      <c r="C78" s="402"/>
      <c r="D78" s="402"/>
      <c r="E78" s="402"/>
      <c r="F78" s="402"/>
      <c r="G78" s="402"/>
      <c r="H78" s="402"/>
      <c r="I78" s="320"/>
      <c r="J78" s="320"/>
      <c r="K78" s="320"/>
      <c r="M78" s="318"/>
    </row>
    <row r="79" spans="1:13" x14ac:dyDescent="0.35">
      <c r="A79" s="320" t="s">
        <v>697</v>
      </c>
      <c r="B79" s="319"/>
      <c r="C79" s="403"/>
      <c r="D79" s="403"/>
      <c r="E79" s="403"/>
      <c r="F79" s="403"/>
      <c r="G79" s="403"/>
      <c r="H79" s="403"/>
      <c r="I79" s="319"/>
      <c r="J79" s="319"/>
      <c r="K79" s="319"/>
      <c r="M79" s="318"/>
    </row>
    <row r="80" spans="1:13" x14ac:dyDescent="0.35">
      <c r="A80" s="320" t="s">
        <v>698</v>
      </c>
      <c r="B80" s="319"/>
      <c r="C80" s="403"/>
      <c r="D80" s="403"/>
      <c r="E80" s="403"/>
      <c r="F80" s="403"/>
      <c r="G80" s="403"/>
      <c r="H80" s="403"/>
      <c r="I80" s="319"/>
      <c r="J80" s="319"/>
      <c r="K80" s="319"/>
      <c r="M80" s="318"/>
    </row>
    <row r="82" spans="1:1" x14ac:dyDescent="0.35">
      <c r="A82" s="317"/>
    </row>
  </sheetData>
  <mergeCells count="11">
    <mergeCell ref="A12:K12"/>
    <mergeCell ref="A24:K24"/>
    <mergeCell ref="A31:K31"/>
    <mergeCell ref="A47:K47"/>
    <mergeCell ref="A49:K49"/>
    <mergeCell ref="A64:K68"/>
    <mergeCell ref="A51:K51"/>
    <mergeCell ref="A59:K59"/>
    <mergeCell ref="A35:K35"/>
    <mergeCell ref="A39:K39"/>
    <mergeCell ref="A45:K45"/>
  </mergeCells>
  <phoneticPr fontId="54"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'Formulas DO NOT USE'!$A$2:$A$3</xm:f>
          </x14:formula1>
          <xm:sqref>G60:G61 C13:C23 G13:G23 C10:C11 G10:G11 C25:C30 G25:G30 G32:G34 C32:C34 C36:C38 G36:G38 G40:G44 C40:C44 C46 G46 G48 C48 C50 G50 G52:G58 C52:C58 C60:C61</xm:sqref>
        </x14:dataValidation>
        <x14:dataValidation type="list" allowBlank="1" showInputMessage="1" showErrorMessage="1" xr:uid="{00000000-0002-0000-0700-000002000000}">
          <x14:formula1>
            <xm:f>'Formulas DO NOT USE'!$A$5:$A$7</xm:f>
          </x14:formula1>
          <xm:sqref>D13:D23 D60:D61 D32:D34 D36:D38 D25:D30 D46 D48 D50 D52:D58 D40:D44 D10:D11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U508"/>
  <sheetViews>
    <sheetView topLeftCell="A49" zoomScale="90" zoomScaleNormal="90" workbookViewId="0">
      <selection activeCell="Y117" sqref="Y117"/>
    </sheetView>
  </sheetViews>
  <sheetFormatPr defaultColWidth="8.81640625" defaultRowHeight="14.5" x14ac:dyDescent="0.35"/>
  <cols>
    <col min="1" max="16384" width="8.81640625" style="153"/>
  </cols>
  <sheetData>
    <row r="1" spans="1:21" ht="46.25" customHeight="1" x14ac:dyDescent="0.35">
      <c r="A1" s="494"/>
      <c r="B1" s="494"/>
      <c r="C1" s="494"/>
      <c r="D1" s="494"/>
      <c r="E1" s="494"/>
      <c r="F1" s="494"/>
      <c r="G1" s="494"/>
      <c r="H1" s="494"/>
      <c r="I1" s="494"/>
      <c r="J1" s="494"/>
      <c r="K1" s="494"/>
      <c r="L1" s="494"/>
      <c r="M1" s="494"/>
      <c r="N1" s="494"/>
      <c r="O1" s="494"/>
      <c r="P1" s="494"/>
      <c r="Q1" s="494"/>
      <c r="R1" s="494"/>
      <c r="S1" s="494"/>
      <c r="T1" s="494"/>
      <c r="U1" s="494"/>
    </row>
    <row r="20" spans="1:20" ht="30" customHeight="1" x14ac:dyDescent="0.35">
      <c r="A20" s="776" t="s">
        <v>761</v>
      </c>
      <c r="B20" s="777"/>
      <c r="C20" s="777"/>
      <c r="D20" s="777"/>
      <c r="E20" s="777"/>
      <c r="F20" s="777"/>
      <c r="G20" s="777"/>
      <c r="H20" s="777"/>
      <c r="I20" s="777"/>
      <c r="J20" s="777"/>
      <c r="K20" s="777"/>
      <c r="L20" s="777"/>
      <c r="M20" s="777"/>
      <c r="N20" s="777"/>
      <c r="O20" s="777"/>
      <c r="P20" s="777"/>
      <c r="Q20" s="777"/>
      <c r="R20" s="777"/>
      <c r="S20" s="777"/>
      <c r="T20" s="778"/>
    </row>
    <row r="21" spans="1:20" x14ac:dyDescent="0.35">
      <c r="A21" s="779" t="s">
        <v>705</v>
      </c>
      <c r="B21" s="779"/>
      <c r="C21" s="779"/>
      <c r="D21" s="779"/>
      <c r="E21" s="779"/>
      <c r="F21" s="780" t="s">
        <v>779</v>
      </c>
      <c r="G21" s="780"/>
      <c r="H21" s="780"/>
      <c r="I21" s="780"/>
      <c r="J21" s="780"/>
      <c r="K21" s="780"/>
      <c r="L21" s="780"/>
      <c r="M21" s="780"/>
      <c r="N21" s="780"/>
      <c r="O21" s="780"/>
      <c r="P21" s="780"/>
      <c r="Q21" s="780"/>
      <c r="R21" s="780"/>
      <c r="S21" s="780"/>
      <c r="T21" s="780"/>
    </row>
    <row r="22" spans="1:20" x14ac:dyDescent="0.35">
      <c r="A22" s="779"/>
      <c r="B22" s="779"/>
      <c r="C22" s="779"/>
      <c r="D22" s="779"/>
      <c r="E22" s="779"/>
      <c r="F22" s="780"/>
      <c r="G22" s="780"/>
      <c r="H22" s="780"/>
      <c r="I22" s="780"/>
      <c r="J22" s="780"/>
      <c r="K22" s="780"/>
      <c r="L22" s="780"/>
      <c r="M22" s="780"/>
      <c r="N22" s="780"/>
      <c r="O22" s="780"/>
      <c r="P22" s="780"/>
      <c r="Q22" s="780"/>
      <c r="R22" s="780"/>
      <c r="S22" s="780"/>
      <c r="T22" s="780"/>
    </row>
    <row r="23" spans="1:20" x14ac:dyDescent="0.35">
      <c r="A23" s="779"/>
      <c r="B23" s="779"/>
      <c r="C23" s="779"/>
      <c r="D23" s="779"/>
      <c r="E23" s="779"/>
      <c r="F23" s="780"/>
      <c r="G23" s="780"/>
      <c r="H23" s="780"/>
      <c r="I23" s="780"/>
      <c r="J23" s="780"/>
      <c r="K23" s="780"/>
      <c r="L23" s="780"/>
      <c r="M23" s="780"/>
      <c r="N23" s="780"/>
      <c r="O23" s="780"/>
      <c r="P23" s="780"/>
      <c r="Q23" s="780"/>
      <c r="R23" s="780"/>
      <c r="S23" s="780"/>
      <c r="T23" s="780"/>
    </row>
    <row r="24" spans="1:20" ht="30" customHeight="1" x14ac:dyDescent="0.35">
      <c r="A24" s="776" t="s">
        <v>708</v>
      </c>
      <c r="B24" s="777"/>
      <c r="C24" s="777"/>
      <c r="D24" s="777"/>
      <c r="E24" s="777"/>
      <c r="F24" s="777"/>
      <c r="G24" s="777"/>
      <c r="H24" s="777"/>
      <c r="I24" s="777"/>
      <c r="J24" s="777"/>
      <c r="K24" s="777"/>
      <c r="L24" s="777"/>
      <c r="M24" s="777"/>
      <c r="N24" s="777"/>
      <c r="O24" s="777"/>
      <c r="P24" s="777"/>
      <c r="Q24" s="777"/>
      <c r="R24" s="777"/>
      <c r="S24" s="777"/>
      <c r="T24" s="778"/>
    </row>
    <row r="25" spans="1:20" ht="14.75" customHeight="1" x14ac:dyDescent="0.35">
      <c r="A25" s="744" t="s">
        <v>709</v>
      </c>
      <c r="B25" s="745"/>
      <c r="C25" s="745"/>
      <c r="D25" s="745"/>
      <c r="E25" s="745"/>
      <c r="F25" s="745"/>
      <c r="G25" s="745"/>
      <c r="H25" s="745"/>
      <c r="I25" s="745"/>
      <c r="J25" s="745"/>
      <c r="K25" s="745"/>
      <c r="L25" s="745"/>
      <c r="M25" s="745"/>
      <c r="N25" s="745"/>
      <c r="O25" s="745"/>
      <c r="P25" s="745"/>
      <c r="Q25" s="745"/>
      <c r="R25" s="745"/>
      <c r="S25" s="745"/>
      <c r="T25" s="746"/>
    </row>
    <row r="26" spans="1:20" x14ac:dyDescent="0.35">
      <c r="A26" s="747"/>
      <c r="B26" s="748"/>
      <c r="C26" s="748"/>
      <c r="D26" s="748"/>
      <c r="E26" s="748"/>
      <c r="F26" s="748"/>
      <c r="G26" s="748"/>
      <c r="H26" s="748"/>
      <c r="I26" s="748"/>
      <c r="J26" s="748"/>
      <c r="K26" s="748"/>
      <c r="L26" s="748"/>
      <c r="M26" s="748"/>
      <c r="N26" s="748"/>
      <c r="O26" s="748"/>
      <c r="P26" s="748"/>
      <c r="Q26" s="748"/>
      <c r="R26" s="748"/>
      <c r="S26" s="748"/>
      <c r="T26" s="749"/>
    </row>
    <row r="27" spans="1:20" x14ac:dyDescent="0.35">
      <c r="A27" s="747"/>
      <c r="B27" s="748"/>
      <c r="C27" s="748"/>
      <c r="D27" s="748"/>
      <c r="E27" s="748"/>
      <c r="F27" s="748"/>
      <c r="G27" s="748"/>
      <c r="H27" s="748"/>
      <c r="I27" s="748"/>
      <c r="J27" s="748"/>
      <c r="K27" s="748"/>
      <c r="L27" s="748"/>
      <c r="M27" s="748"/>
      <c r="N27" s="748"/>
      <c r="O27" s="748"/>
      <c r="P27" s="748"/>
      <c r="Q27" s="748"/>
      <c r="R27" s="748"/>
      <c r="S27" s="748"/>
      <c r="T27" s="749"/>
    </row>
    <row r="28" spans="1:20" x14ac:dyDescent="0.35">
      <c r="A28" s="747"/>
      <c r="B28" s="748"/>
      <c r="C28" s="748"/>
      <c r="D28" s="748"/>
      <c r="E28" s="748"/>
      <c r="F28" s="748"/>
      <c r="G28" s="748"/>
      <c r="H28" s="748"/>
      <c r="I28" s="748"/>
      <c r="J28" s="748"/>
      <c r="K28" s="748"/>
      <c r="L28" s="748"/>
      <c r="M28" s="748"/>
      <c r="N28" s="748"/>
      <c r="O28" s="748"/>
      <c r="P28" s="748"/>
      <c r="Q28" s="748"/>
      <c r="R28" s="748"/>
      <c r="S28" s="748"/>
      <c r="T28" s="749"/>
    </row>
    <row r="29" spans="1:20" x14ac:dyDescent="0.35">
      <c r="A29" s="747"/>
      <c r="B29" s="748"/>
      <c r="C29" s="748"/>
      <c r="D29" s="748"/>
      <c r="E29" s="748"/>
      <c r="F29" s="748"/>
      <c r="G29" s="748"/>
      <c r="H29" s="748"/>
      <c r="I29" s="748"/>
      <c r="J29" s="748"/>
      <c r="K29" s="748"/>
      <c r="L29" s="748"/>
      <c r="M29" s="748"/>
      <c r="N29" s="748"/>
      <c r="O29" s="748"/>
      <c r="P29" s="748"/>
      <c r="Q29" s="748"/>
      <c r="R29" s="748"/>
      <c r="S29" s="748"/>
      <c r="T29" s="749"/>
    </row>
    <row r="30" spans="1:20" x14ac:dyDescent="0.35">
      <c r="A30" s="750"/>
      <c r="B30" s="751"/>
      <c r="C30" s="751"/>
      <c r="D30" s="751"/>
      <c r="E30" s="751"/>
      <c r="F30" s="751"/>
      <c r="G30" s="751"/>
      <c r="H30" s="751"/>
      <c r="I30" s="751"/>
      <c r="J30" s="751"/>
      <c r="K30" s="751"/>
      <c r="L30" s="751"/>
      <c r="M30" s="751"/>
      <c r="N30" s="751"/>
      <c r="O30" s="751"/>
      <c r="P30" s="751"/>
      <c r="Q30" s="751"/>
      <c r="R30" s="751"/>
      <c r="S30" s="751"/>
      <c r="T30" s="752"/>
    </row>
    <row r="31" spans="1:20" ht="29.75" customHeight="1" x14ac:dyDescent="0.35">
      <c r="A31" s="287"/>
      <c r="B31" s="288"/>
      <c r="C31" s="288"/>
      <c r="D31" s="288"/>
      <c r="E31" s="288"/>
      <c r="F31" s="789" t="s">
        <v>710</v>
      </c>
      <c r="G31" s="789"/>
      <c r="H31" s="789"/>
      <c r="I31" s="789"/>
      <c r="J31" s="789"/>
      <c r="K31" s="789"/>
      <c r="L31" s="789"/>
      <c r="M31" s="789"/>
      <c r="N31" s="789"/>
      <c r="O31" s="789"/>
      <c r="P31" s="789"/>
      <c r="Q31" s="789"/>
      <c r="R31" s="789"/>
      <c r="S31" s="789"/>
      <c r="T31" s="790"/>
    </row>
    <row r="32" spans="1:20" ht="15.5" x14ac:dyDescent="0.35">
      <c r="A32" s="289"/>
      <c r="B32" s="290"/>
      <c r="C32" s="290"/>
      <c r="D32" s="290"/>
      <c r="E32" s="290"/>
      <c r="F32" s="791"/>
      <c r="G32" s="791"/>
      <c r="H32" s="791"/>
      <c r="I32" s="791"/>
      <c r="J32" s="791"/>
      <c r="K32" s="791"/>
      <c r="L32" s="791"/>
      <c r="M32" s="791"/>
      <c r="N32" s="791"/>
      <c r="O32" s="791"/>
      <c r="P32" s="791"/>
      <c r="Q32" s="791"/>
      <c r="R32" s="791"/>
      <c r="S32" s="791"/>
      <c r="T32" s="791"/>
    </row>
    <row r="33" spans="1:20" x14ac:dyDescent="0.35">
      <c r="A33" s="755" t="s">
        <v>711</v>
      </c>
      <c r="B33" s="756"/>
      <c r="C33" s="756"/>
      <c r="D33" s="756"/>
      <c r="E33" s="792"/>
      <c r="F33" s="770"/>
      <c r="G33" s="770"/>
      <c r="H33" s="770"/>
      <c r="I33" s="770"/>
      <c r="J33" s="770"/>
      <c r="K33" s="770"/>
      <c r="L33" s="770"/>
      <c r="M33" s="770"/>
      <c r="N33" s="770"/>
      <c r="O33" s="770"/>
      <c r="P33" s="770"/>
      <c r="Q33" s="770"/>
      <c r="R33" s="770"/>
      <c r="S33" s="770"/>
      <c r="T33" s="770"/>
    </row>
    <row r="34" spans="1:20" x14ac:dyDescent="0.35">
      <c r="A34" s="755"/>
      <c r="B34" s="756"/>
      <c r="C34" s="756"/>
      <c r="D34" s="756"/>
      <c r="E34" s="792"/>
      <c r="F34" s="770"/>
      <c r="G34" s="770"/>
      <c r="H34" s="770"/>
      <c r="I34" s="770"/>
      <c r="J34" s="770"/>
      <c r="K34" s="770"/>
      <c r="L34" s="770"/>
      <c r="M34" s="770"/>
      <c r="N34" s="770"/>
      <c r="O34" s="770"/>
      <c r="P34" s="770"/>
      <c r="Q34" s="770"/>
      <c r="R34" s="770"/>
      <c r="S34" s="770"/>
      <c r="T34" s="770"/>
    </row>
    <row r="35" spans="1:20" ht="68.25" customHeight="1" x14ac:dyDescent="0.35">
      <c r="A35" s="757"/>
      <c r="B35" s="758"/>
      <c r="C35" s="758"/>
      <c r="D35" s="758"/>
      <c r="E35" s="793"/>
      <c r="F35" s="770"/>
      <c r="G35" s="770"/>
      <c r="H35" s="770"/>
      <c r="I35" s="770"/>
      <c r="J35" s="770"/>
      <c r="K35" s="770"/>
      <c r="L35" s="770"/>
      <c r="M35" s="770"/>
      <c r="N35" s="770"/>
      <c r="O35" s="770"/>
      <c r="P35" s="770"/>
      <c r="Q35" s="770"/>
      <c r="R35" s="770"/>
      <c r="S35" s="770"/>
      <c r="T35" s="770"/>
    </row>
    <row r="36" spans="1:20" ht="14.75" customHeight="1" x14ac:dyDescent="0.35">
      <c r="A36" s="291"/>
      <c r="B36" s="292"/>
      <c r="C36" s="292"/>
      <c r="D36" s="292"/>
      <c r="E36" s="292"/>
      <c r="F36" s="794" t="s">
        <v>712</v>
      </c>
      <c r="G36" s="794"/>
      <c r="H36" s="794"/>
      <c r="I36" s="794"/>
      <c r="J36" s="794"/>
      <c r="K36" s="794"/>
      <c r="L36" s="794"/>
      <c r="M36" s="794"/>
      <c r="N36" s="794"/>
      <c r="O36" s="794"/>
      <c r="P36" s="794"/>
      <c r="Q36" s="794"/>
      <c r="R36" s="794"/>
      <c r="S36" s="794"/>
      <c r="T36" s="795"/>
    </row>
    <row r="37" spans="1:20" ht="14.75" customHeight="1" x14ac:dyDescent="0.35">
      <c r="A37" s="293"/>
      <c r="B37" s="294"/>
      <c r="C37" s="294"/>
      <c r="D37" s="294"/>
      <c r="E37" s="294"/>
      <c r="F37" s="796"/>
      <c r="G37" s="796"/>
      <c r="H37" s="796"/>
      <c r="I37" s="796"/>
      <c r="J37" s="796"/>
      <c r="K37" s="796"/>
      <c r="L37" s="796"/>
      <c r="M37" s="796"/>
      <c r="N37" s="796"/>
      <c r="O37" s="796"/>
      <c r="P37" s="796"/>
      <c r="Q37" s="796"/>
      <c r="R37" s="796"/>
      <c r="S37" s="796"/>
      <c r="T37" s="797"/>
    </row>
    <row r="38" spans="1:20" ht="15.75" customHeight="1" x14ac:dyDescent="0.35">
      <c r="A38" s="295"/>
      <c r="B38" s="296"/>
      <c r="C38" s="296"/>
      <c r="D38" s="296"/>
      <c r="E38" s="297"/>
      <c r="F38" s="798"/>
      <c r="G38" s="798"/>
      <c r="H38" s="798"/>
      <c r="I38" s="798"/>
      <c r="J38" s="798"/>
      <c r="K38" s="798"/>
      <c r="L38" s="798"/>
      <c r="M38" s="798"/>
      <c r="N38" s="798"/>
      <c r="O38" s="798"/>
      <c r="P38" s="798"/>
      <c r="Q38" s="798"/>
      <c r="R38" s="798"/>
      <c r="S38" s="798"/>
      <c r="T38" s="798"/>
    </row>
    <row r="39" spans="1:20" x14ac:dyDescent="0.35">
      <c r="A39" s="755" t="s">
        <v>711</v>
      </c>
      <c r="B39" s="756"/>
      <c r="C39" s="756"/>
      <c r="D39" s="756"/>
      <c r="E39" s="792"/>
      <c r="F39" s="770"/>
      <c r="G39" s="770"/>
      <c r="H39" s="770"/>
      <c r="I39" s="770"/>
      <c r="J39" s="770"/>
      <c r="K39" s="770"/>
      <c r="L39" s="770"/>
      <c r="M39" s="770"/>
      <c r="N39" s="770"/>
      <c r="O39" s="770"/>
      <c r="P39" s="770"/>
      <c r="Q39" s="770"/>
      <c r="R39" s="770"/>
      <c r="S39" s="770"/>
      <c r="T39" s="770"/>
    </row>
    <row r="40" spans="1:20" x14ac:dyDescent="0.35">
      <c r="A40" s="755"/>
      <c r="B40" s="756"/>
      <c r="C40" s="756"/>
      <c r="D40" s="756"/>
      <c r="E40" s="792"/>
      <c r="F40" s="770"/>
      <c r="G40" s="770"/>
      <c r="H40" s="770"/>
      <c r="I40" s="770"/>
      <c r="J40" s="770"/>
      <c r="K40" s="770"/>
      <c r="L40" s="770"/>
      <c r="M40" s="770"/>
      <c r="N40" s="770"/>
      <c r="O40" s="770"/>
      <c r="P40" s="770"/>
      <c r="Q40" s="770"/>
      <c r="R40" s="770"/>
      <c r="S40" s="770"/>
      <c r="T40" s="770"/>
    </row>
    <row r="41" spans="1:20" x14ac:dyDescent="0.35">
      <c r="A41" s="757"/>
      <c r="B41" s="758"/>
      <c r="C41" s="758"/>
      <c r="D41" s="758"/>
      <c r="E41" s="793"/>
      <c r="F41" s="770"/>
      <c r="G41" s="770"/>
      <c r="H41" s="770"/>
      <c r="I41" s="770"/>
      <c r="J41" s="770"/>
      <c r="K41" s="770"/>
      <c r="L41" s="770"/>
      <c r="M41" s="770"/>
      <c r="N41" s="770"/>
      <c r="O41" s="770"/>
      <c r="P41" s="770"/>
      <c r="Q41" s="770"/>
      <c r="R41" s="770"/>
      <c r="S41" s="770"/>
      <c r="T41" s="770"/>
    </row>
    <row r="42" spans="1:20" ht="14.75" customHeight="1" x14ac:dyDescent="0.35">
      <c r="A42" s="298"/>
      <c r="B42" s="299"/>
      <c r="C42" s="299"/>
      <c r="D42" s="299"/>
      <c r="E42" s="299"/>
      <c r="F42" s="794" t="s">
        <v>713</v>
      </c>
      <c r="G42" s="794"/>
      <c r="H42" s="794"/>
      <c r="I42" s="794"/>
      <c r="J42" s="794"/>
      <c r="K42" s="794"/>
      <c r="L42" s="794"/>
      <c r="M42" s="794"/>
      <c r="N42" s="794"/>
      <c r="O42" s="794"/>
      <c r="P42" s="794"/>
      <c r="Q42" s="794"/>
      <c r="R42" s="794"/>
      <c r="S42" s="794"/>
      <c r="T42" s="794"/>
    </row>
    <row r="43" spans="1:20" ht="14.75" customHeight="1" x14ac:dyDescent="0.35">
      <c r="A43" s="289"/>
      <c r="B43" s="290"/>
      <c r="C43" s="290"/>
      <c r="D43" s="290"/>
      <c r="E43" s="290"/>
      <c r="F43" s="796"/>
      <c r="G43" s="796"/>
      <c r="H43" s="796"/>
      <c r="I43" s="796"/>
      <c r="J43" s="796"/>
      <c r="K43" s="796"/>
      <c r="L43" s="796"/>
      <c r="M43" s="796"/>
      <c r="N43" s="796"/>
      <c r="O43" s="796"/>
      <c r="P43" s="796"/>
      <c r="Q43" s="796"/>
      <c r="R43" s="796"/>
      <c r="S43" s="796"/>
      <c r="T43" s="796"/>
    </row>
    <row r="44" spans="1:20" ht="15.5" x14ac:dyDescent="0.35">
      <c r="A44" s="781"/>
      <c r="B44" s="782"/>
      <c r="C44" s="782"/>
      <c r="D44" s="782"/>
      <c r="E44" s="783"/>
      <c r="F44" s="784"/>
      <c r="G44" s="785"/>
      <c r="H44" s="785"/>
      <c r="I44" s="785"/>
      <c r="J44" s="785"/>
      <c r="K44" s="785"/>
      <c r="L44" s="785"/>
      <c r="M44" s="785"/>
      <c r="N44" s="785"/>
      <c r="O44" s="785"/>
      <c r="P44" s="785"/>
      <c r="Q44" s="785"/>
      <c r="R44" s="785"/>
      <c r="S44" s="785"/>
      <c r="T44" s="785"/>
    </row>
    <row r="45" spans="1:20" x14ac:dyDescent="0.35">
      <c r="A45" s="727" t="s">
        <v>714</v>
      </c>
      <c r="B45" s="727"/>
      <c r="C45" s="727"/>
      <c r="D45" s="727"/>
      <c r="E45" s="727"/>
      <c r="F45" s="770"/>
      <c r="G45" s="770"/>
      <c r="H45" s="770"/>
      <c r="I45" s="770"/>
      <c r="J45" s="770"/>
      <c r="K45" s="770"/>
      <c r="L45" s="770"/>
      <c r="M45" s="770"/>
      <c r="N45" s="770"/>
      <c r="O45" s="770"/>
      <c r="P45" s="770"/>
      <c r="Q45" s="770"/>
      <c r="R45" s="770"/>
      <c r="S45" s="770"/>
      <c r="T45" s="770"/>
    </row>
    <row r="46" spans="1:20" x14ac:dyDescent="0.35">
      <c r="A46" s="727"/>
      <c r="B46" s="727"/>
      <c r="C46" s="727"/>
      <c r="D46" s="727"/>
      <c r="E46" s="727"/>
      <c r="F46" s="770"/>
      <c r="G46" s="770"/>
      <c r="H46" s="770"/>
      <c r="I46" s="770"/>
      <c r="J46" s="770"/>
      <c r="K46" s="770"/>
      <c r="L46" s="770"/>
      <c r="M46" s="770"/>
      <c r="N46" s="770"/>
      <c r="O46" s="770"/>
      <c r="P46" s="770"/>
      <c r="Q46" s="770"/>
      <c r="R46" s="770"/>
      <c r="S46" s="770"/>
      <c r="T46" s="770"/>
    </row>
    <row r="47" spans="1:20" ht="69.75" customHeight="1" x14ac:dyDescent="0.35">
      <c r="A47" s="727"/>
      <c r="B47" s="727"/>
      <c r="C47" s="727"/>
      <c r="D47" s="727"/>
      <c r="E47" s="727"/>
      <c r="F47" s="770"/>
      <c r="G47" s="770"/>
      <c r="H47" s="770"/>
      <c r="I47" s="770"/>
      <c r="J47" s="770"/>
      <c r="K47" s="770"/>
      <c r="L47" s="770"/>
      <c r="M47" s="770"/>
      <c r="N47" s="770"/>
      <c r="O47" s="770"/>
      <c r="P47" s="770"/>
      <c r="Q47" s="770"/>
      <c r="R47" s="770"/>
      <c r="S47" s="770"/>
      <c r="T47" s="770"/>
    </row>
    <row r="48" spans="1:20" ht="21" customHeight="1" x14ac:dyDescent="0.35">
      <c r="A48" s="772" t="s">
        <v>715</v>
      </c>
      <c r="B48" s="773"/>
      <c r="C48" s="773"/>
      <c r="D48" s="773"/>
      <c r="E48" s="773"/>
      <c r="F48" s="773"/>
      <c r="G48" s="773"/>
      <c r="H48" s="773"/>
      <c r="I48" s="773"/>
      <c r="J48" s="773"/>
      <c r="K48" s="773"/>
      <c r="L48" s="773"/>
      <c r="M48" s="773"/>
      <c r="N48" s="773"/>
      <c r="O48" s="773"/>
      <c r="P48" s="773"/>
      <c r="Q48" s="773"/>
      <c r="R48" s="773"/>
      <c r="S48" s="773"/>
      <c r="T48" s="773"/>
    </row>
    <row r="49" spans="1:20" ht="18.75" customHeight="1" x14ac:dyDescent="0.35">
      <c r="A49" s="773"/>
      <c r="B49" s="773"/>
      <c r="C49" s="773"/>
      <c r="D49" s="773"/>
      <c r="E49" s="773"/>
      <c r="F49" s="773"/>
      <c r="G49" s="773"/>
      <c r="H49" s="773"/>
      <c r="I49" s="773"/>
      <c r="J49" s="773"/>
      <c r="K49" s="773"/>
      <c r="L49" s="773"/>
      <c r="M49" s="773"/>
      <c r="N49" s="773"/>
      <c r="O49" s="773"/>
      <c r="P49" s="773"/>
      <c r="Q49" s="773"/>
      <c r="R49" s="773"/>
      <c r="S49" s="773"/>
      <c r="T49" s="773"/>
    </row>
    <row r="50" spans="1:20" ht="12" customHeight="1" x14ac:dyDescent="0.35">
      <c r="A50" s="773"/>
      <c r="B50" s="773"/>
      <c r="C50" s="773"/>
      <c r="D50" s="773"/>
      <c r="E50" s="773"/>
      <c r="F50" s="773"/>
      <c r="G50" s="773"/>
      <c r="H50" s="773"/>
      <c r="I50" s="773"/>
      <c r="J50" s="773"/>
      <c r="K50" s="773"/>
      <c r="L50" s="773"/>
      <c r="M50" s="773"/>
      <c r="N50" s="773"/>
      <c r="O50" s="773"/>
      <c r="P50" s="773"/>
      <c r="Q50" s="773"/>
      <c r="R50" s="773"/>
      <c r="S50" s="773"/>
      <c r="T50" s="773"/>
    </row>
    <row r="51" spans="1:20" x14ac:dyDescent="0.35">
      <c r="A51" s="774" t="s">
        <v>716</v>
      </c>
      <c r="B51" s="774"/>
      <c r="C51" s="774"/>
      <c r="D51" s="774"/>
      <c r="E51" s="774"/>
      <c r="F51" s="774"/>
      <c r="G51" s="774"/>
      <c r="H51" s="774"/>
      <c r="I51" s="774"/>
      <c r="J51" s="774"/>
      <c r="K51" s="774"/>
      <c r="L51" s="774"/>
      <c r="M51" s="774"/>
      <c r="N51" s="774"/>
      <c r="O51" s="774"/>
      <c r="P51" s="774"/>
      <c r="Q51" s="774"/>
      <c r="R51" s="774"/>
      <c r="S51" s="774"/>
      <c r="T51" s="774"/>
    </row>
    <row r="52" spans="1:20" x14ac:dyDescent="0.35">
      <c r="A52" s="774"/>
      <c r="B52" s="774"/>
      <c r="C52" s="774"/>
      <c r="D52" s="774"/>
      <c r="E52" s="774"/>
      <c r="F52" s="774"/>
      <c r="G52" s="774"/>
      <c r="H52" s="774"/>
      <c r="I52" s="774"/>
      <c r="J52" s="774"/>
      <c r="K52" s="774"/>
      <c r="L52" s="774"/>
      <c r="M52" s="774"/>
      <c r="N52" s="774"/>
      <c r="O52" s="774"/>
      <c r="P52" s="774"/>
      <c r="Q52" s="774"/>
      <c r="R52" s="774"/>
      <c r="S52" s="774"/>
      <c r="T52" s="774"/>
    </row>
    <row r="53" spans="1:20" x14ac:dyDescent="0.35">
      <c r="A53" s="775"/>
      <c r="B53" s="775"/>
      <c r="C53" s="775"/>
      <c r="D53" s="775"/>
      <c r="E53" s="775"/>
      <c r="F53" s="775"/>
      <c r="G53" s="775"/>
      <c r="H53" s="775"/>
      <c r="I53" s="775"/>
      <c r="J53" s="775"/>
      <c r="K53" s="775"/>
      <c r="L53" s="775"/>
      <c r="M53" s="775"/>
      <c r="N53" s="775"/>
      <c r="O53" s="775"/>
      <c r="P53" s="775"/>
      <c r="Q53" s="775"/>
      <c r="R53" s="775"/>
      <c r="S53" s="775"/>
      <c r="T53" s="775"/>
    </row>
    <row r="54" spans="1:20" x14ac:dyDescent="0.35">
      <c r="A54" s="775"/>
      <c r="B54" s="775"/>
      <c r="C54" s="775"/>
      <c r="D54" s="775"/>
      <c r="E54" s="775"/>
      <c r="F54" s="775"/>
      <c r="G54" s="775"/>
      <c r="H54" s="775"/>
      <c r="I54" s="775"/>
      <c r="J54" s="775"/>
      <c r="K54" s="775"/>
      <c r="L54" s="775"/>
      <c r="M54" s="775"/>
      <c r="N54" s="775"/>
      <c r="O54" s="775"/>
      <c r="P54" s="775"/>
      <c r="Q54" s="775"/>
      <c r="R54" s="775"/>
      <c r="S54" s="775"/>
      <c r="T54" s="775"/>
    </row>
    <row r="55" spans="1:20" ht="20.25" customHeight="1" x14ac:dyDescent="0.35">
      <c r="A55" s="771" t="s">
        <v>717</v>
      </c>
      <c r="B55" s="771"/>
      <c r="C55" s="771"/>
      <c r="D55" s="765"/>
      <c r="E55" s="765"/>
      <c r="F55" s="765"/>
      <c r="G55" s="765"/>
      <c r="H55" s="765"/>
      <c r="I55" s="765"/>
      <c r="J55" s="765"/>
      <c r="K55" s="765"/>
      <c r="L55" s="765"/>
      <c r="M55" s="765"/>
      <c r="N55" s="765"/>
      <c r="O55" s="765"/>
      <c r="P55" s="765"/>
      <c r="Q55" s="765"/>
      <c r="R55" s="765"/>
      <c r="S55" s="765"/>
      <c r="T55" s="765"/>
    </row>
    <row r="56" spans="1:20" ht="18.75" customHeight="1" x14ac:dyDescent="0.35">
      <c r="A56" s="771"/>
      <c r="B56" s="771"/>
      <c r="C56" s="771"/>
      <c r="D56" s="765"/>
      <c r="E56" s="765"/>
      <c r="F56" s="765"/>
      <c r="G56" s="765"/>
      <c r="H56" s="765"/>
      <c r="I56" s="765"/>
      <c r="J56" s="765"/>
      <c r="K56" s="765"/>
      <c r="L56" s="765"/>
      <c r="M56" s="765"/>
      <c r="N56" s="765"/>
      <c r="O56" s="765"/>
      <c r="P56" s="765"/>
      <c r="Q56" s="765"/>
      <c r="R56" s="765"/>
      <c r="S56" s="765"/>
      <c r="T56" s="765"/>
    </row>
    <row r="57" spans="1:20" ht="19.25" customHeight="1" x14ac:dyDescent="0.35">
      <c r="A57" s="771"/>
      <c r="B57" s="771"/>
      <c r="C57" s="771"/>
      <c r="D57" s="765"/>
      <c r="E57" s="765"/>
      <c r="F57" s="765"/>
      <c r="G57" s="765"/>
      <c r="H57" s="765"/>
      <c r="I57" s="765"/>
      <c r="J57" s="765"/>
      <c r="K57" s="765"/>
      <c r="L57" s="765"/>
      <c r="M57" s="765"/>
      <c r="N57" s="765"/>
      <c r="O57" s="765"/>
      <c r="P57" s="765"/>
      <c r="Q57" s="765"/>
      <c r="R57" s="765"/>
      <c r="S57" s="765"/>
      <c r="T57" s="765"/>
    </row>
    <row r="58" spans="1:20" x14ac:dyDescent="0.35">
      <c r="A58" s="772" t="s">
        <v>760</v>
      </c>
      <c r="B58" s="773"/>
      <c r="C58" s="773"/>
      <c r="D58" s="773"/>
      <c r="E58" s="773"/>
      <c r="F58" s="773"/>
      <c r="G58" s="773"/>
      <c r="H58" s="773"/>
      <c r="I58" s="773"/>
      <c r="J58" s="773"/>
      <c r="K58" s="773"/>
      <c r="L58" s="773"/>
      <c r="M58" s="773"/>
      <c r="N58" s="773"/>
      <c r="O58" s="773"/>
      <c r="P58" s="773"/>
      <c r="Q58" s="773"/>
      <c r="R58" s="773"/>
      <c r="S58" s="773"/>
      <c r="T58" s="773"/>
    </row>
    <row r="59" spans="1:20" x14ac:dyDescent="0.35">
      <c r="A59" s="773"/>
      <c r="B59" s="773"/>
      <c r="C59" s="773"/>
      <c r="D59" s="773"/>
      <c r="E59" s="773"/>
      <c r="F59" s="773"/>
      <c r="G59" s="773"/>
      <c r="H59" s="773"/>
      <c r="I59" s="773"/>
      <c r="J59" s="773"/>
      <c r="K59" s="773"/>
      <c r="L59" s="773"/>
      <c r="M59" s="773"/>
      <c r="N59" s="773"/>
      <c r="O59" s="773"/>
      <c r="P59" s="773"/>
      <c r="Q59" s="773"/>
      <c r="R59" s="773"/>
      <c r="S59" s="773"/>
      <c r="T59" s="773"/>
    </row>
    <row r="60" spans="1:20" x14ac:dyDescent="0.35">
      <c r="A60" s="773"/>
      <c r="B60" s="773"/>
      <c r="C60" s="773"/>
      <c r="D60" s="773"/>
      <c r="E60" s="773"/>
      <c r="F60" s="773"/>
      <c r="G60" s="773"/>
      <c r="H60" s="773"/>
      <c r="I60" s="773"/>
      <c r="J60" s="773"/>
      <c r="K60" s="773"/>
      <c r="L60" s="773"/>
      <c r="M60" s="773"/>
      <c r="N60" s="773"/>
      <c r="O60" s="773"/>
      <c r="P60" s="773"/>
      <c r="Q60" s="773"/>
      <c r="R60" s="773"/>
      <c r="S60" s="773"/>
      <c r="T60" s="773"/>
    </row>
    <row r="61" spans="1:20" x14ac:dyDescent="0.35">
      <c r="A61" s="773"/>
      <c r="B61" s="773"/>
      <c r="C61" s="773"/>
      <c r="D61" s="773"/>
      <c r="E61" s="773"/>
      <c r="F61" s="773"/>
      <c r="G61" s="773"/>
      <c r="H61" s="773"/>
      <c r="I61" s="773"/>
      <c r="J61" s="773"/>
      <c r="K61" s="773"/>
      <c r="L61" s="773"/>
      <c r="M61" s="773"/>
      <c r="N61" s="773"/>
      <c r="O61" s="773"/>
      <c r="P61" s="773"/>
      <c r="Q61" s="773"/>
      <c r="R61" s="773"/>
      <c r="S61" s="773"/>
      <c r="T61" s="773"/>
    </row>
    <row r="62" spans="1:20" x14ac:dyDescent="0.35">
      <c r="A62" s="773"/>
      <c r="B62" s="773"/>
      <c r="C62" s="773"/>
      <c r="D62" s="773"/>
      <c r="E62" s="773"/>
      <c r="F62" s="773"/>
      <c r="G62" s="773"/>
      <c r="H62" s="773"/>
      <c r="I62" s="773"/>
      <c r="J62" s="773"/>
      <c r="K62" s="773"/>
      <c r="L62" s="773"/>
      <c r="M62" s="773"/>
      <c r="N62" s="773"/>
      <c r="O62" s="773"/>
      <c r="P62" s="773"/>
      <c r="Q62" s="773"/>
      <c r="R62" s="773"/>
      <c r="S62" s="773"/>
      <c r="T62" s="773"/>
    </row>
    <row r="63" spans="1:20" x14ac:dyDescent="0.35">
      <c r="A63" s="773"/>
      <c r="B63" s="773"/>
      <c r="C63" s="773"/>
      <c r="D63" s="773"/>
      <c r="E63" s="773"/>
      <c r="F63" s="773"/>
      <c r="G63" s="773"/>
      <c r="H63" s="773"/>
      <c r="I63" s="773"/>
      <c r="J63" s="773"/>
      <c r="K63" s="773"/>
      <c r="L63" s="773"/>
      <c r="M63" s="773"/>
      <c r="N63" s="773"/>
      <c r="O63" s="773"/>
      <c r="P63" s="773"/>
      <c r="Q63" s="773"/>
      <c r="R63" s="773"/>
      <c r="S63" s="773"/>
      <c r="T63" s="773"/>
    </row>
    <row r="64" spans="1:20" x14ac:dyDescent="0.35">
      <c r="A64" s="773"/>
      <c r="B64" s="773"/>
      <c r="C64" s="773"/>
      <c r="D64" s="773"/>
      <c r="E64" s="773"/>
      <c r="F64" s="773"/>
      <c r="G64" s="773"/>
      <c r="H64" s="773"/>
      <c r="I64" s="773"/>
      <c r="J64" s="773"/>
      <c r="K64" s="773"/>
      <c r="L64" s="773"/>
      <c r="M64" s="773"/>
      <c r="N64" s="773"/>
      <c r="O64" s="773"/>
      <c r="P64" s="773"/>
      <c r="Q64" s="773"/>
      <c r="R64" s="773"/>
      <c r="S64" s="773"/>
      <c r="T64" s="773"/>
    </row>
    <row r="65" spans="1:20" x14ac:dyDescent="0.35">
      <c r="A65" s="773"/>
      <c r="B65" s="773"/>
      <c r="C65" s="773"/>
      <c r="D65" s="773"/>
      <c r="E65" s="773"/>
      <c r="F65" s="773"/>
      <c r="G65" s="773"/>
      <c r="H65" s="773"/>
      <c r="I65" s="773"/>
      <c r="J65" s="773"/>
      <c r="K65" s="773"/>
      <c r="L65" s="773"/>
      <c r="M65" s="773"/>
      <c r="N65" s="773"/>
      <c r="O65" s="773"/>
      <c r="P65" s="773"/>
      <c r="Q65" s="773"/>
      <c r="R65" s="773"/>
      <c r="S65" s="773"/>
      <c r="T65" s="773"/>
    </row>
    <row r="66" spans="1:20" ht="21" customHeight="1" x14ac:dyDescent="0.35">
      <c r="A66" s="786" t="s">
        <v>719</v>
      </c>
      <c r="B66" s="786"/>
      <c r="C66" s="786"/>
      <c r="D66" s="786"/>
      <c r="E66" s="786"/>
      <c r="F66" s="786"/>
      <c r="G66" s="786"/>
      <c r="H66" s="786"/>
      <c r="I66" s="786"/>
      <c r="J66" s="786"/>
      <c r="K66" s="786"/>
      <c r="L66" s="786"/>
      <c r="M66" s="786"/>
      <c r="N66" s="786"/>
      <c r="O66" s="786"/>
      <c r="P66" s="786"/>
      <c r="Q66" s="786"/>
      <c r="R66" s="786"/>
      <c r="S66" s="786"/>
      <c r="T66" s="786"/>
    </row>
    <row r="67" spans="1:20" ht="21.75" customHeight="1" x14ac:dyDescent="0.35">
      <c r="A67" s="786"/>
      <c r="B67" s="786"/>
      <c r="C67" s="786"/>
      <c r="D67" s="786"/>
      <c r="E67" s="786"/>
      <c r="F67" s="786"/>
      <c r="G67" s="786"/>
      <c r="H67" s="786"/>
      <c r="I67" s="786"/>
      <c r="J67" s="786"/>
      <c r="K67" s="786"/>
      <c r="L67" s="786"/>
      <c r="M67" s="786"/>
      <c r="N67" s="786"/>
      <c r="O67" s="786"/>
      <c r="P67" s="786"/>
      <c r="Q67" s="786"/>
      <c r="R67" s="786"/>
      <c r="S67" s="786"/>
      <c r="T67" s="786"/>
    </row>
    <row r="68" spans="1:20" ht="21" customHeight="1" x14ac:dyDescent="0.35">
      <c r="A68" s="787" t="s">
        <v>720</v>
      </c>
      <c r="B68" s="788"/>
      <c r="C68" s="788"/>
      <c r="D68" s="788"/>
      <c r="E68" s="788"/>
      <c r="F68" s="788"/>
      <c r="G68" s="788"/>
      <c r="H68" s="788"/>
      <c r="I68" s="788"/>
      <c r="J68" s="788"/>
      <c r="K68" s="788"/>
      <c r="L68" s="788"/>
      <c r="M68" s="788"/>
      <c r="N68" s="788"/>
      <c r="O68" s="788"/>
      <c r="P68" s="788"/>
      <c r="Q68" s="788"/>
      <c r="R68" s="788"/>
      <c r="S68" s="788"/>
      <c r="T68" s="788"/>
    </row>
    <row r="69" spans="1:20" ht="18.75" customHeight="1" x14ac:dyDescent="0.35">
      <c r="A69" s="788"/>
      <c r="B69" s="788"/>
      <c r="C69" s="788"/>
      <c r="D69" s="788"/>
      <c r="E69" s="788"/>
      <c r="F69" s="788"/>
      <c r="G69" s="788"/>
      <c r="H69" s="788"/>
      <c r="I69" s="788"/>
      <c r="J69" s="788"/>
      <c r="K69" s="788"/>
      <c r="L69" s="788"/>
      <c r="M69" s="788"/>
      <c r="N69" s="788"/>
      <c r="O69" s="788"/>
      <c r="P69" s="788"/>
      <c r="Q69" s="788"/>
      <c r="R69" s="788"/>
      <c r="S69" s="788"/>
      <c r="T69" s="788"/>
    </row>
    <row r="70" spans="1:20" ht="18" customHeight="1" x14ac:dyDescent="0.35">
      <c r="A70" s="788"/>
      <c r="B70" s="788"/>
      <c r="C70" s="788"/>
      <c r="D70" s="788"/>
      <c r="E70" s="788"/>
      <c r="F70" s="788"/>
      <c r="G70" s="788"/>
      <c r="H70" s="788"/>
      <c r="I70" s="788"/>
      <c r="J70" s="788"/>
      <c r="K70" s="788"/>
      <c r="L70" s="788"/>
      <c r="M70" s="788"/>
      <c r="N70" s="788"/>
      <c r="O70" s="788"/>
      <c r="P70" s="788"/>
      <c r="Q70" s="788"/>
      <c r="R70" s="788"/>
      <c r="S70" s="788"/>
      <c r="T70" s="788"/>
    </row>
    <row r="71" spans="1:20" x14ac:dyDescent="0.35">
      <c r="A71" s="788"/>
      <c r="B71" s="788"/>
      <c r="C71" s="788"/>
      <c r="D71" s="788"/>
      <c r="E71" s="788"/>
      <c r="F71" s="788"/>
      <c r="G71" s="788"/>
      <c r="H71" s="788"/>
      <c r="I71" s="788"/>
      <c r="J71" s="788"/>
      <c r="K71" s="788"/>
      <c r="L71" s="788"/>
      <c r="M71" s="788"/>
      <c r="N71" s="788"/>
      <c r="O71" s="788"/>
      <c r="P71" s="788"/>
      <c r="Q71" s="788"/>
      <c r="R71" s="788"/>
      <c r="S71" s="788"/>
      <c r="T71" s="788"/>
    </row>
    <row r="72" spans="1:20" x14ac:dyDescent="0.35">
      <c r="A72" s="788"/>
      <c r="B72" s="788"/>
      <c r="C72" s="788"/>
      <c r="D72" s="788"/>
      <c r="E72" s="788"/>
      <c r="F72" s="788"/>
      <c r="G72" s="788"/>
      <c r="H72" s="788"/>
      <c r="I72" s="788"/>
      <c r="J72" s="788"/>
      <c r="K72" s="788"/>
      <c r="L72" s="788"/>
      <c r="M72" s="788"/>
      <c r="N72" s="788"/>
      <c r="O72" s="788"/>
      <c r="P72" s="788"/>
      <c r="Q72" s="788"/>
      <c r="R72" s="788"/>
      <c r="S72" s="788"/>
      <c r="T72" s="788"/>
    </row>
    <row r="73" spans="1:20" x14ac:dyDescent="0.35">
      <c r="A73" s="788"/>
      <c r="B73" s="788"/>
      <c r="C73" s="788"/>
      <c r="D73" s="788"/>
      <c r="E73" s="788"/>
      <c r="F73" s="788"/>
      <c r="G73" s="788"/>
      <c r="H73" s="788"/>
      <c r="I73" s="788"/>
      <c r="J73" s="788"/>
      <c r="K73" s="788"/>
      <c r="L73" s="788"/>
      <c r="M73" s="788"/>
      <c r="N73" s="788"/>
      <c r="O73" s="788"/>
      <c r="P73" s="788"/>
      <c r="Q73" s="788"/>
      <c r="R73" s="788"/>
      <c r="S73" s="788"/>
      <c r="T73" s="788"/>
    </row>
    <row r="74" spans="1:20" x14ac:dyDescent="0.35">
      <c r="A74" s="788"/>
      <c r="B74" s="788"/>
      <c r="C74" s="788"/>
      <c r="D74" s="788"/>
      <c r="E74" s="788"/>
      <c r="F74" s="788"/>
      <c r="G74" s="788"/>
      <c r="H74" s="788"/>
      <c r="I74" s="788"/>
      <c r="J74" s="788"/>
      <c r="K74" s="788"/>
      <c r="L74" s="788"/>
      <c r="M74" s="788"/>
      <c r="N74" s="788"/>
      <c r="O74" s="788"/>
      <c r="P74" s="788"/>
      <c r="Q74" s="788"/>
      <c r="R74" s="788"/>
      <c r="S74" s="788"/>
      <c r="T74" s="788"/>
    </row>
    <row r="75" spans="1:20" ht="14.75" customHeight="1" x14ac:dyDescent="0.35">
      <c r="A75" s="727" t="s">
        <v>721</v>
      </c>
      <c r="B75" s="727"/>
      <c r="C75" s="727"/>
      <c r="D75" s="727"/>
      <c r="E75" s="727"/>
      <c r="F75" s="770"/>
      <c r="G75" s="770"/>
      <c r="H75" s="770"/>
      <c r="I75" s="770"/>
      <c r="J75" s="770"/>
      <c r="K75" s="770"/>
      <c r="L75" s="770"/>
      <c r="M75" s="770"/>
      <c r="N75" s="770"/>
      <c r="O75" s="770"/>
      <c r="P75" s="770"/>
      <c r="Q75" s="770"/>
      <c r="R75" s="770"/>
      <c r="S75" s="770"/>
      <c r="T75" s="770"/>
    </row>
    <row r="76" spans="1:20" x14ac:dyDescent="0.35">
      <c r="A76" s="727"/>
      <c r="B76" s="727"/>
      <c r="C76" s="727"/>
      <c r="D76" s="727"/>
      <c r="E76" s="727"/>
      <c r="F76" s="770"/>
      <c r="G76" s="770"/>
      <c r="H76" s="770"/>
      <c r="I76" s="770"/>
      <c r="J76" s="770"/>
      <c r="K76" s="770"/>
      <c r="L76" s="770"/>
      <c r="M76" s="770"/>
      <c r="N76" s="770"/>
      <c r="O76" s="770"/>
      <c r="P76" s="770"/>
      <c r="Q76" s="770"/>
      <c r="R76" s="770"/>
      <c r="S76" s="770"/>
      <c r="T76" s="770"/>
    </row>
    <row r="77" spans="1:20" x14ac:dyDescent="0.35">
      <c r="A77" s="727"/>
      <c r="B77" s="727"/>
      <c r="C77" s="727"/>
      <c r="D77" s="727"/>
      <c r="E77" s="727"/>
      <c r="F77" s="770"/>
      <c r="G77" s="770"/>
      <c r="H77" s="770"/>
      <c r="I77" s="770"/>
      <c r="J77" s="770"/>
      <c r="K77" s="770"/>
      <c r="L77" s="770"/>
      <c r="M77" s="770"/>
      <c r="N77" s="770"/>
      <c r="O77" s="770"/>
      <c r="P77" s="770"/>
      <c r="Q77" s="770"/>
      <c r="R77" s="770"/>
      <c r="S77" s="770"/>
      <c r="T77" s="770"/>
    </row>
    <row r="78" spans="1:20" x14ac:dyDescent="0.35">
      <c r="A78" s="727"/>
      <c r="B78" s="727"/>
      <c r="C78" s="727"/>
      <c r="D78" s="727"/>
      <c r="E78" s="727"/>
      <c r="F78" s="770"/>
      <c r="G78" s="770"/>
      <c r="H78" s="770"/>
      <c r="I78" s="770"/>
      <c r="J78" s="770"/>
      <c r="K78" s="770"/>
      <c r="L78" s="770"/>
      <c r="M78" s="770"/>
      <c r="N78" s="770"/>
      <c r="O78" s="770"/>
      <c r="P78" s="770"/>
      <c r="Q78" s="770"/>
      <c r="R78" s="770"/>
      <c r="S78" s="770"/>
      <c r="T78" s="770"/>
    </row>
    <row r="79" spans="1:20" ht="139.5" customHeight="1" x14ac:dyDescent="0.35">
      <c r="A79" s="727"/>
      <c r="B79" s="727"/>
      <c r="C79" s="727"/>
      <c r="D79" s="727"/>
      <c r="E79" s="727"/>
      <c r="F79" s="770"/>
      <c r="G79" s="770"/>
      <c r="H79" s="770"/>
      <c r="I79" s="770"/>
      <c r="J79" s="770"/>
      <c r="K79" s="770"/>
      <c r="L79" s="770"/>
      <c r="M79" s="770"/>
      <c r="N79" s="770"/>
      <c r="O79" s="770"/>
      <c r="P79" s="770"/>
      <c r="Q79" s="770"/>
      <c r="R79" s="770"/>
      <c r="S79" s="770"/>
      <c r="T79" s="770"/>
    </row>
    <row r="80" spans="1:20" x14ac:dyDescent="0.35">
      <c r="A80" s="727" t="s">
        <v>722</v>
      </c>
      <c r="B80" s="727"/>
      <c r="C80" s="727"/>
      <c r="D80" s="727"/>
      <c r="E80" s="727"/>
      <c r="F80" s="770"/>
      <c r="G80" s="770"/>
      <c r="H80" s="770"/>
      <c r="I80" s="770"/>
      <c r="J80" s="770"/>
      <c r="K80" s="770"/>
      <c r="L80" s="770"/>
      <c r="M80" s="770"/>
      <c r="N80" s="770"/>
      <c r="O80" s="770"/>
      <c r="P80" s="770"/>
      <c r="Q80" s="770"/>
      <c r="R80" s="770"/>
      <c r="S80" s="770"/>
      <c r="T80" s="770"/>
    </row>
    <row r="81" spans="1:20" x14ac:dyDescent="0.35">
      <c r="A81" s="727"/>
      <c r="B81" s="727"/>
      <c r="C81" s="727"/>
      <c r="D81" s="727"/>
      <c r="E81" s="727"/>
      <c r="F81" s="770"/>
      <c r="G81" s="770"/>
      <c r="H81" s="770"/>
      <c r="I81" s="770"/>
      <c r="J81" s="770"/>
      <c r="K81" s="770"/>
      <c r="L81" s="770"/>
      <c r="M81" s="770"/>
      <c r="N81" s="770"/>
      <c r="O81" s="770"/>
      <c r="P81" s="770"/>
      <c r="Q81" s="770"/>
      <c r="R81" s="770"/>
      <c r="S81" s="770"/>
      <c r="T81" s="770"/>
    </row>
    <row r="82" spans="1:20" x14ac:dyDescent="0.35">
      <c r="A82" s="727"/>
      <c r="B82" s="727"/>
      <c r="C82" s="727"/>
      <c r="D82" s="727"/>
      <c r="E82" s="727"/>
      <c r="F82" s="770"/>
      <c r="G82" s="770"/>
      <c r="H82" s="770"/>
      <c r="I82" s="770"/>
      <c r="J82" s="770"/>
      <c r="K82" s="770"/>
      <c r="L82" s="770"/>
      <c r="M82" s="770"/>
      <c r="N82" s="770"/>
      <c r="O82" s="770"/>
      <c r="P82" s="770"/>
      <c r="Q82" s="770"/>
      <c r="R82" s="770"/>
      <c r="S82" s="770"/>
      <c r="T82" s="770"/>
    </row>
    <row r="83" spans="1:20" ht="50.25" customHeight="1" x14ac:dyDescent="0.35">
      <c r="A83" s="727"/>
      <c r="B83" s="727"/>
      <c r="C83" s="727"/>
      <c r="D83" s="727"/>
      <c r="E83" s="727"/>
      <c r="F83" s="770"/>
      <c r="G83" s="770"/>
      <c r="H83" s="770"/>
      <c r="I83" s="770"/>
      <c r="J83" s="770"/>
      <c r="K83" s="770"/>
      <c r="L83" s="770"/>
      <c r="M83" s="770"/>
      <c r="N83" s="770"/>
      <c r="O83" s="770"/>
      <c r="P83" s="770"/>
      <c r="Q83" s="770"/>
      <c r="R83" s="770"/>
      <c r="S83" s="770"/>
      <c r="T83" s="770"/>
    </row>
    <row r="84" spans="1:20" x14ac:dyDescent="0.35">
      <c r="A84" s="729" t="s">
        <v>723</v>
      </c>
      <c r="B84" s="730"/>
      <c r="C84" s="730"/>
      <c r="D84" s="730"/>
      <c r="E84" s="730"/>
      <c r="F84" s="730"/>
      <c r="G84" s="730"/>
      <c r="H84" s="730"/>
      <c r="I84" s="730"/>
      <c r="J84" s="730"/>
      <c r="K84" s="730"/>
      <c r="L84" s="730"/>
      <c r="M84" s="730"/>
      <c r="N84" s="730"/>
      <c r="O84" s="730"/>
      <c r="P84" s="730"/>
      <c r="Q84" s="730"/>
      <c r="R84" s="730"/>
      <c r="S84" s="730"/>
      <c r="T84" s="731"/>
    </row>
    <row r="85" spans="1:20" x14ac:dyDescent="0.35">
      <c r="A85" s="732"/>
      <c r="B85" s="733"/>
      <c r="C85" s="733"/>
      <c r="D85" s="733"/>
      <c r="E85" s="733"/>
      <c r="F85" s="733"/>
      <c r="G85" s="733"/>
      <c r="H85" s="733"/>
      <c r="I85" s="733"/>
      <c r="J85" s="733"/>
      <c r="K85" s="733"/>
      <c r="L85" s="733"/>
      <c r="M85" s="733"/>
      <c r="N85" s="733"/>
      <c r="O85" s="733"/>
      <c r="P85" s="733"/>
      <c r="Q85" s="733"/>
      <c r="R85" s="733"/>
      <c r="S85" s="733"/>
      <c r="T85" s="734"/>
    </row>
    <row r="86" spans="1:20" x14ac:dyDescent="0.35">
      <c r="A86" s="735" t="s">
        <v>724</v>
      </c>
      <c r="B86" s="736"/>
      <c r="C86" s="736"/>
      <c r="D86" s="736"/>
      <c r="E86" s="736"/>
      <c r="F86" s="736"/>
      <c r="G86" s="736"/>
      <c r="H86" s="736"/>
      <c r="I86" s="736"/>
      <c r="J86" s="736"/>
      <c r="K86" s="736"/>
      <c r="L86" s="736"/>
      <c r="M86" s="736"/>
      <c r="N86" s="736"/>
      <c r="O86" s="736"/>
      <c r="P86" s="736"/>
      <c r="Q86" s="736"/>
      <c r="R86" s="736"/>
      <c r="S86" s="736"/>
      <c r="T86" s="737"/>
    </row>
    <row r="87" spans="1:20" x14ac:dyDescent="0.35">
      <c r="A87" s="738"/>
      <c r="B87" s="739"/>
      <c r="C87" s="739"/>
      <c r="D87" s="739"/>
      <c r="E87" s="739"/>
      <c r="F87" s="739"/>
      <c r="G87" s="739"/>
      <c r="H87" s="739"/>
      <c r="I87" s="739"/>
      <c r="J87" s="739"/>
      <c r="K87" s="739"/>
      <c r="L87" s="739"/>
      <c r="M87" s="739"/>
      <c r="N87" s="739"/>
      <c r="O87" s="739"/>
      <c r="P87" s="739"/>
      <c r="Q87" s="739"/>
      <c r="R87" s="739"/>
      <c r="S87" s="739"/>
      <c r="T87" s="740"/>
    </row>
    <row r="88" spans="1:20" x14ac:dyDescent="0.35">
      <c r="A88" s="741"/>
      <c r="B88" s="742"/>
      <c r="C88" s="742"/>
      <c r="D88" s="742"/>
      <c r="E88" s="742"/>
      <c r="F88" s="742"/>
      <c r="G88" s="742"/>
      <c r="H88" s="742"/>
      <c r="I88" s="742"/>
      <c r="J88" s="742"/>
      <c r="K88" s="742"/>
      <c r="L88" s="742"/>
      <c r="M88" s="742"/>
      <c r="N88" s="742"/>
      <c r="O88" s="742"/>
      <c r="P88" s="742"/>
      <c r="Q88" s="742"/>
      <c r="R88" s="742"/>
      <c r="S88" s="742"/>
      <c r="T88" s="743"/>
    </row>
    <row r="89" spans="1:20" ht="22.25" customHeight="1" x14ac:dyDescent="0.35">
      <c r="A89" s="744" t="s">
        <v>725</v>
      </c>
      <c r="B89" s="745"/>
      <c r="C89" s="745"/>
      <c r="D89" s="745"/>
      <c r="E89" s="745"/>
      <c r="F89" s="745"/>
      <c r="G89" s="745"/>
      <c r="H89" s="745"/>
      <c r="I89" s="745"/>
      <c r="J89" s="745"/>
      <c r="K89" s="745"/>
      <c r="L89" s="745"/>
      <c r="M89" s="745"/>
      <c r="N89" s="745"/>
      <c r="O89" s="745"/>
      <c r="P89" s="745"/>
      <c r="Q89" s="745"/>
      <c r="R89" s="745"/>
      <c r="S89" s="745"/>
      <c r="T89" s="746"/>
    </row>
    <row r="90" spans="1:20" ht="19.5" customHeight="1" x14ac:dyDescent="0.35">
      <c r="A90" s="747"/>
      <c r="B90" s="748"/>
      <c r="C90" s="748"/>
      <c r="D90" s="748"/>
      <c r="E90" s="748"/>
      <c r="F90" s="748"/>
      <c r="G90" s="748"/>
      <c r="H90" s="748"/>
      <c r="I90" s="748"/>
      <c r="J90" s="748"/>
      <c r="K90" s="748"/>
      <c r="L90" s="748"/>
      <c r="M90" s="748"/>
      <c r="N90" s="748"/>
      <c r="O90" s="748"/>
      <c r="P90" s="748"/>
      <c r="Q90" s="748"/>
      <c r="R90" s="748"/>
      <c r="S90" s="748"/>
      <c r="T90" s="749"/>
    </row>
    <row r="91" spans="1:20" ht="25.25" customHeight="1" x14ac:dyDescent="0.35">
      <c r="A91" s="750"/>
      <c r="B91" s="751"/>
      <c r="C91" s="751"/>
      <c r="D91" s="751"/>
      <c r="E91" s="751"/>
      <c r="F91" s="751"/>
      <c r="G91" s="751"/>
      <c r="H91" s="751"/>
      <c r="I91" s="751"/>
      <c r="J91" s="751"/>
      <c r="K91" s="751"/>
      <c r="L91" s="751"/>
      <c r="M91" s="751"/>
      <c r="N91" s="751"/>
      <c r="O91" s="751"/>
      <c r="P91" s="751"/>
      <c r="Q91" s="751"/>
      <c r="R91" s="751"/>
      <c r="S91" s="751"/>
      <c r="T91" s="752"/>
    </row>
    <row r="92" spans="1:20" ht="14.75" customHeight="1" x14ac:dyDescent="0.35">
      <c r="A92" s="753" t="s">
        <v>726</v>
      </c>
      <c r="B92" s="754"/>
      <c r="C92" s="754"/>
      <c r="D92" s="754"/>
      <c r="E92" s="754"/>
      <c r="F92" s="754"/>
      <c r="G92" s="759"/>
      <c r="H92" s="759"/>
      <c r="I92" s="759"/>
      <c r="J92" s="759"/>
      <c r="K92" s="759"/>
      <c r="L92" s="759"/>
      <c r="M92" s="759"/>
      <c r="N92" s="759"/>
      <c r="O92" s="759"/>
      <c r="P92" s="759"/>
      <c r="Q92" s="759"/>
      <c r="R92" s="759"/>
      <c r="S92" s="759"/>
      <c r="T92" s="760"/>
    </row>
    <row r="93" spans="1:20" x14ac:dyDescent="0.35">
      <c r="A93" s="755"/>
      <c r="B93" s="756"/>
      <c r="C93" s="756"/>
      <c r="D93" s="756"/>
      <c r="E93" s="756"/>
      <c r="F93" s="756"/>
      <c r="G93" s="761"/>
      <c r="H93" s="761"/>
      <c r="I93" s="761"/>
      <c r="J93" s="761"/>
      <c r="K93" s="761"/>
      <c r="L93" s="761"/>
      <c r="M93" s="761"/>
      <c r="N93" s="761"/>
      <c r="O93" s="761"/>
      <c r="P93" s="761"/>
      <c r="Q93" s="761"/>
      <c r="R93" s="761"/>
      <c r="S93" s="761"/>
      <c r="T93" s="762"/>
    </row>
    <row r="94" spans="1:20" x14ac:dyDescent="0.35">
      <c r="A94" s="755"/>
      <c r="B94" s="756"/>
      <c r="C94" s="756"/>
      <c r="D94" s="756"/>
      <c r="E94" s="756"/>
      <c r="F94" s="756"/>
      <c r="G94" s="761"/>
      <c r="H94" s="761"/>
      <c r="I94" s="761"/>
      <c r="J94" s="761"/>
      <c r="K94" s="761"/>
      <c r="L94" s="761"/>
      <c r="M94" s="761"/>
      <c r="N94" s="761"/>
      <c r="O94" s="761"/>
      <c r="P94" s="761"/>
      <c r="Q94" s="761"/>
      <c r="R94" s="761"/>
      <c r="S94" s="761"/>
      <c r="T94" s="762"/>
    </row>
    <row r="95" spans="1:20" x14ac:dyDescent="0.35">
      <c r="A95" s="755"/>
      <c r="B95" s="756"/>
      <c r="C95" s="756"/>
      <c r="D95" s="756"/>
      <c r="E95" s="756"/>
      <c r="F95" s="756"/>
      <c r="G95" s="761"/>
      <c r="H95" s="761"/>
      <c r="I95" s="761"/>
      <c r="J95" s="761"/>
      <c r="K95" s="761"/>
      <c r="L95" s="761"/>
      <c r="M95" s="761"/>
      <c r="N95" s="761"/>
      <c r="O95" s="761"/>
      <c r="P95" s="761"/>
      <c r="Q95" s="761"/>
      <c r="R95" s="761"/>
      <c r="S95" s="761"/>
      <c r="T95" s="762"/>
    </row>
    <row r="96" spans="1:20" ht="236.25" customHeight="1" x14ac:dyDescent="0.35">
      <c r="A96" s="757"/>
      <c r="B96" s="758"/>
      <c r="C96" s="758"/>
      <c r="D96" s="758"/>
      <c r="E96" s="758"/>
      <c r="F96" s="758"/>
      <c r="G96" s="763"/>
      <c r="H96" s="763"/>
      <c r="I96" s="763"/>
      <c r="J96" s="763"/>
      <c r="K96" s="763"/>
      <c r="L96" s="763"/>
      <c r="M96" s="763"/>
      <c r="N96" s="763"/>
      <c r="O96" s="763"/>
      <c r="P96" s="763"/>
      <c r="Q96" s="763"/>
      <c r="R96" s="763"/>
      <c r="S96" s="763"/>
      <c r="T96" s="764"/>
    </row>
    <row r="97" spans="1:20" ht="19.25" customHeight="1" x14ac:dyDescent="0.35">
      <c r="A97" s="754" t="s">
        <v>727</v>
      </c>
      <c r="B97" s="754"/>
      <c r="C97" s="754"/>
      <c r="D97" s="754"/>
      <c r="E97" s="754"/>
      <c r="F97" s="754"/>
      <c r="G97" s="765"/>
      <c r="H97" s="765"/>
      <c r="I97" s="765"/>
      <c r="J97" s="765"/>
      <c r="K97" s="765"/>
      <c r="L97" s="765"/>
      <c r="M97" s="765"/>
      <c r="N97" s="765"/>
      <c r="O97" s="765"/>
      <c r="P97" s="765"/>
      <c r="Q97" s="765"/>
      <c r="R97" s="765"/>
      <c r="S97" s="765"/>
      <c r="T97" s="765"/>
    </row>
    <row r="98" spans="1:20" ht="17.25" customHeight="1" x14ac:dyDescent="0.35">
      <c r="A98" s="756"/>
      <c r="B98" s="756"/>
      <c r="C98" s="756"/>
      <c r="D98" s="756"/>
      <c r="E98" s="756"/>
      <c r="F98" s="756"/>
      <c r="G98" s="765"/>
      <c r="H98" s="765"/>
      <c r="I98" s="765"/>
      <c r="J98" s="765"/>
      <c r="K98" s="765"/>
      <c r="L98" s="765"/>
      <c r="M98" s="765"/>
      <c r="N98" s="765"/>
      <c r="O98" s="765"/>
      <c r="P98" s="765"/>
      <c r="Q98" s="765"/>
      <c r="R98" s="765"/>
      <c r="S98" s="765"/>
      <c r="T98" s="765"/>
    </row>
    <row r="99" spans="1:20" ht="17.75" customHeight="1" x14ac:dyDescent="0.35">
      <c r="A99" s="756"/>
      <c r="B99" s="756"/>
      <c r="C99" s="756"/>
      <c r="D99" s="756"/>
      <c r="E99" s="756"/>
      <c r="F99" s="756"/>
      <c r="G99" s="765"/>
      <c r="H99" s="765"/>
      <c r="I99" s="765"/>
      <c r="J99" s="765"/>
      <c r="K99" s="765"/>
      <c r="L99" s="765"/>
      <c r="M99" s="765"/>
      <c r="N99" s="765"/>
      <c r="O99" s="765"/>
      <c r="P99" s="765"/>
      <c r="Q99" s="765"/>
      <c r="R99" s="765"/>
      <c r="S99" s="765"/>
      <c r="T99" s="765"/>
    </row>
    <row r="100" spans="1:20" ht="17.75" customHeight="1" x14ac:dyDescent="0.35">
      <c r="A100" s="756"/>
      <c r="B100" s="756"/>
      <c r="C100" s="756"/>
      <c r="D100" s="756"/>
      <c r="E100" s="756"/>
      <c r="F100" s="756"/>
      <c r="G100" s="765"/>
      <c r="H100" s="765"/>
      <c r="I100" s="765"/>
      <c r="J100" s="765"/>
      <c r="K100" s="765"/>
      <c r="L100" s="765"/>
      <c r="M100" s="765"/>
      <c r="N100" s="765"/>
      <c r="O100" s="765"/>
      <c r="P100" s="765"/>
      <c r="Q100" s="765"/>
      <c r="R100" s="765"/>
      <c r="S100" s="765"/>
      <c r="T100" s="765"/>
    </row>
    <row r="101" spans="1:20" ht="18.75" customHeight="1" x14ac:dyDescent="0.35">
      <c r="A101" s="756"/>
      <c r="B101" s="756"/>
      <c r="C101" s="756"/>
      <c r="D101" s="756"/>
      <c r="E101" s="756"/>
      <c r="F101" s="756"/>
      <c r="G101" s="765"/>
      <c r="H101" s="765"/>
      <c r="I101" s="765"/>
      <c r="J101" s="765"/>
      <c r="K101" s="765"/>
      <c r="L101" s="765"/>
      <c r="M101" s="765"/>
      <c r="N101" s="765"/>
      <c r="O101" s="765"/>
      <c r="P101" s="765"/>
      <c r="Q101" s="765"/>
      <c r="R101" s="765"/>
      <c r="S101" s="765"/>
      <c r="T101" s="765"/>
    </row>
    <row r="102" spans="1:20" x14ac:dyDescent="0.35">
      <c r="A102" s="756"/>
      <c r="B102" s="756"/>
      <c r="C102" s="756"/>
      <c r="D102" s="756"/>
      <c r="E102" s="756"/>
      <c r="F102" s="756"/>
      <c r="G102" s="765"/>
      <c r="H102" s="765"/>
      <c r="I102" s="765"/>
      <c r="J102" s="765"/>
      <c r="K102" s="765"/>
      <c r="L102" s="765"/>
      <c r="M102" s="765"/>
      <c r="N102" s="765"/>
      <c r="O102" s="765"/>
      <c r="P102" s="765"/>
      <c r="Q102" s="765"/>
      <c r="R102" s="765"/>
      <c r="S102" s="765"/>
      <c r="T102" s="765"/>
    </row>
    <row r="103" spans="1:20" x14ac:dyDescent="0.35">
      <c r="A103" s="756"/>
      <c r="B103" s="756"/>
      <c r="C103" s="756"/>
      <c r="D103" s="756"/>
      <c r="E103" s="756"/>
      <c r="F103" s="756"/>
      <c r="G103" s="765"/>
      <c r="H103" s="765"/>
      <c r="I103" s="765"/>
      <c r="J103" s="765"/>
      <c r="K103" s="765"/>
      <c r="L103" s="765"/>
      <c r="M103" s="765"/>
      <c r="N103" s="765"/>
      <c r="O103" s="765"/>
      <c r="P103" s="765"/>
      <c r="Q103" s="765"/>
      <c r="R103" s="765"/>
      <c r="S103" s="765"/>
      <c r="T103" s="765"/>
    </row>
    <row r="104" spans="1:20" x14ac:dyDescent="0.35">
      <c r="A104" s="756"/>
      <c r="B104" s="756"/>
      <c r="C104" s="756"/>
      <c r="D104" s="756"/>
      <c r="E104" s="756"/>
      <c r="F104" s="756"/>
      <c r="G104" s="765"/>
      <c r="H104" s="765"/>
      <c r="I104" s="765"/>
      <c r="J104" s="765"/>
      <c r="K104" s="765"/>
      <c r="L104" s="765"/>
      <c r="M104" s="765"/>
      <c r="N104" s="765"/>
      <c r="O104" s="765"/>
      <c r="P104" s="765"/>
      <c r="Q104" s="765"/>
      <c r="R104" s="765"/>
      <c r="S104" s="765"/>
      <c r="T104" s="765"/>
    </row>
    <row r="105" spans="1:20" ht="14.75" customHeight="1" x14ac:dyDescent="0.35">
      <c r="A105" s="766" t="s">
        <v>728</v>
      </c>
      <c r="B105" s="766"/>
      <c r="C105" s="766"/>
      <c r="D105" s="766"/>
      <c r="E105" s="766"/>
      <c r="F105" s="766"/>
      <c r="G105" s="766"/>
      <c r="H105" s="766"/>
      <c r="I105" s="766"/>
      <c r="J105" s="766"/>
      <c r="K105" s="766"/>
      <c r="L105" s="766"/>
      <c r="M105" s="766"/>
      <c r="N105" s="766"/>
      <c r="O105" s="766"/>
      <c r="P105" s="766"/>
      <c r="Q105" s="766"/>
      <c r="R105" s="766"/>
      <c r="S105" s="766"/>
      <c r="T105" s="766"/>
    </row>
    <row r="106" spans="1:20" ht="14.75" customHeight="1" x14ac:dyDescent="0.35">
      <c r="A106" s="767"/>
      <c r="B106" s="767"/>
      <c r="C106" s="767"/>
      <c r="D106" s="767"/>
      <c r="E106" s="767"/>
      <c r="F106" s="767"/>
      <c r="G106" s="767"/>
      <c r="H106" s="767"/>
      <c r="I106" s="767"/>
      <c r="J106" s="767"/>
      <c r="K106" s="767"/>
      <c r="L106" s="767"/>
      <c r="M106" s="767"/>
      <c r="N106" s="767"/>
      <c r="O106" s="767"/>
      <c r="P106" s="767"/>
      <c r="Q106" s="767"/>
      <c r="R106" s="767"/>
      <c r="S106" s="767"/>
      <c r="T106" s="767"/>
    </row>
    <row r="107" spans="1:20" ht="14.75" customHeight="1" x14ac:dyDescent="0.35">
      <c r="A107" s="768" t="s">
        <v>729</v>
      </c>
      <c r="B107" s="768"/>
      <c r="C107" s="768"/>
      <c r="D107" s="768"/>
      <c r="E107" s="768"/>
      <c r="F107" s="768"/>
      <c r="G107" s="769" t="s">
        <v>780</v>
      </c>
      <c r="H107" s="769"/>
      <c r="I107" s="769"/>
      <c r="J107" s="769"/>
      <c r="K107" s="769"/>
      <c r="L107" s="769"/>
      <c r="M107" s="769"/>
      <c r="N107" s="769"/>
      <c r="O107" s="769"/>
      <c r="P107" s="769"/>
      <c r="Q107" s="769"/>
      <c r="R107" s="769"/>
      <c r="S107" s="769"/>
      <c r="T107" s="769"/>
    </row>
    <row r="108" spans="1:20" x14ac:dyDescent="0.35">
      <c r="A108" s="768"/>
      <c r="B108" s="768"/>
      <c r="C108" s="768"/>
      <c r="D108" s="768"/>
      <c r="E108" s="768"/>
      <c r="F108" s="768"/>
      <c r="G108" s="769"/>
      <c r="H108" s="769"/>
      <c r="I108" s="769"/>
      <c r="J108" s="769"/>
      <c r="K108" s="769"/>
      <c r="L108" s="769"/>
      <c r="M108" s="769"/>
      <c r="N108" s="769"/>
      <c r="O108" s="769"/>
      <c r="P108" s="769"/>
      <c r="Q108" s="769"/>
      <c r="R108" s="769"/>
      <c r="S108" s="769"/>
      <c r="T108" s="769"/>
    </row>
    <row r="109" spans="1:20" x14ac:dyDescent="0.35">
      <c r="A109" s="768"/>
      <c r="B109" s="768"/>
      <c r="C109" s="768"/>
      <c r="D109" s="768"/>
      <c r="E109" s="768"/>
      <c r="F109" s="768"/>
      <c r="G109" s="769"/>
      <c r="H109" s="769"/>
      <c r="I109" s="769"/>
      <c r="J109" s="769"/>
      <c r="K109" s="769"/>
      <c r="L109" s="769"/>
      <c r="M109" s="769"/>
      <c r="N109" s="769"/>
      <c r="O109" s="769"/>
      <c r="P109" s="769"/>
      <c r="Q109" s="769"/>
      <c r="R109" s="769"/>
      <c r="S109" s="769"/>
      <c r="T109" s="769"/>
    </row>
    <row r="110" spans="1:20" ht="6" customHeight="1" x14ac:dyDescent="0.35">
      <c r="A110" s="768"/>
      <c r="B110" s="768"/>
      <c r="C110" s="768"/>
      <c r="D110" s="768"/>
      <c r="E110" s="768"/>
      <c r="F110" s="768"/>
      <c r="G110" s="769"/>
      <c r="H110" s="769"/>
      <c r="I110" s="769"/>
      <c r="J110" s="769"/>
      <c r="K110" s="769"/>
      <c r="L110" s="769"/>
      <c r="M110" s="769"/>
      <c r="N110" s="769"/>
      <c r="O110" s="769"/>
      <c r="P110" s="769"/>
      <c r="Q110" s="769"/>
      <c r="R110" s="769"/>
      <c r="S110" s="769"/>
      <c r="T110" s="769"/>
    </row>
    <row r="111" spans="1:20" x14ac:dyDescent="0.35">
      <c r="A111" s="727" t="s">
        <v>730</v>
      </c>
      <c r="B111" s="727"/>
      <c r="C111" s="727"/>
      <c r="D111" s="727"/>
      <c r="E111" s="727"/>
      <c r="F111" s="727"/>
      <c r="G111" s="765"/>
      <c r="H111" s="765"/>
      <c r="I111" s="765"/>
      <c r="J111" s="765"/>
      <c r="K111" s="765"/>
      <c r="L111" s="765"/>
      <c r="M111" s="765"/>
      <c r="N111" s="765"/>
      <c r="O111" s="765"/>
      <c r="P111" s="765"/>
      <c r="Q111" s="765"/>
      <c r="R111" s="765"/>
      <c r="S111" s="765"/>
      <c r="T111" s="765"/>
    </row>
    <row r="112" spans="1:20" x14ac:dyDescent="0.35">
      <c r="A112" s="727"/>
      <c r="B112" s="727"/>
      <c r="C112" s="727"/>
      <c r="D112" s="727"/>
      <c r="E112" s="727"/>
      <c r="F112" s="727"/>
      <c r="G112" s="765"/>
      <c r="H112" s="765"/>
      <c r="I112" s="765"/>
      <c r="J112" s="765"/>
      <c r="K112" s="765"/>
      <c r="L112" s="765"/>
      <c r="M112" s="765"/>
      <c r="N112" s="765"/>
      <c r="O112" s="765"/>
      <c r="P112" s="765"/>
      <c r="Q112" s="765"/>
      <c r="R112" s="765"/>
      <c r="S112" s="765"/>
      <c r="T112" s="765"/>
    </row>
    <row r="113" spans="1:20" x14ac:dyDescent="0.35">
      <c r="A113" s="727"/>
      <c r="B113" s="727"/>
      <c r="C113" s="727"/>
      <c r="D113" s="727"/>
      <c r="E113" s="727"/>
      <c r="F113" s="727"/>
      <c r="G113" s="765"/>
      <c r="H113" s="765"/>
      <c r="I113" s="765"/>
      <c r="J113" s="765"/>
      <c r="K113" s="765"/>
      <c r="L113" s="765"/>
      <c r="M113" s="765"/>
      <c r="N113" s="765"/>
      <c r="O113" s="765"/>
      <c r="P113" s="765"/>
      <c r="Q113" s="765"/>
      <c r="R113" s="765"/>
      <c r="S113" s="765"/>
      <c r="T113" s="765"/>
    </row>
    <row r="114" spans="1:20" ht="69.75" customHeight="1" x14ac:dyDescent="0.35">
      <c r="A114" s="727"/>
      <c r="B114" s="727"/>
      <c r="C114" s="727"/>
      <c r="D114" s="727"/>
      <c r="E114" s="727"/>
      <c r="F114" s="727"/>
      <c r="G114" s="765"/>
      <c r="H114" s="765"/>
      <c r="I114" s="765"/>
      <c r="J114" s="765"/>
      <c r="K114" s="765"/>
      <c r="L114" s="765"/>
      <c r="M114" s="765"/>
      <c r="N114" s="765"/>
      <c r="O114" s="765"/>
      <c r="P114" s="765"/>
      <c r="Q114" s="765"/>
      <c r="R114" s="765"/>
      <c r="S114" s="765"/>
      <c r="T114" s="765"/>
    </row>
    <row r="115" spans="1:20" x14ac:dyDescent="0.35">
      <c r="A115" s="727" t="s">
        <v>731</v>
      </c>
      <c r="B115" s="727"/>
      <c r="C115" s="727"/>
      <c r="D115" s="727"/>
      <c r="E115" s="727"/>
      <c r="F115" s="727"/>
      <c r="G115" s="728"/>
      <c r="H115" s="728"/>
      <c r="I115" s="728"/>
      <c r="J115" s="728"/>
      <c r="K115" s="728"/>
      <c r="L115" s="728"/>
      <c r="M115" s="728"/>
      <c r="N115" s="728"/>
      <c r="O115" s="728"/>
      <c r="P115" s="728"/>
      <c r="Q115" s="728"/>
      <c r="R115" s="728"/>
      <c r="S115" s="728"/>
      <c r="T115" s="728"/>
    </row>
    <row r="116" spans="1:20" x14ac:dyDescent="0.35">
      <c r="A116" s="727"/>
      <c r="B116" s="727"/>
      <c r="C116" s="727"/>
      <c r="D116" s="727"/>
      <c r="E116" s="727"/>
      <c r="F116" s="727"/>
      <c r="G116" s="728"/>
      <c r="H116" s="728"/>
      <c r="I116" s="728"/>
      <c r="J116" s="728"/>
      <c r="K116" s="728"/>
      <c r="L116" s="728"/>
      <c r="M116" s="728"/>
      <c r="N116" s="728"/>
      <c r="O116" s="728"/>
      <c r="P116" s="728"/>
      <c r="Q116" s="728"/>
      <c r="R116" s="728"/>
      <c r="S116" s="728"/>
      <c r="T116" s="728"/>
    </row>
    <row r="117" spans="1:20" x14ac:dyDescent="0.35">
      <c r="A117" s="727"/>
      <c r="B117" s="727"/>
      <c r="C117" s="727"/>
      <c r="D117" s="727"/>
      <c r="E117" s="727"/>
      <c r="F117" s="727"/>
      <c r="G117" s="728"/>
      <c r="H117" s="728"/>
      <c r="I117" s="728"/>
      <c r="J117" s="728"/>
      <c r="K117" s="728"/>
      <c r="L117" s="728"/>
      <c r="M117" s="728"/>
      <c r="N117" s="728"/>
      <c r="O117" s="728"/>
      <c r="P117" s="728"/>
      <c r="Q117" s="728"/>
      <c r="R117" s="728"/>
      <c r="S117" s="728"/>
      <c r="T117" s="728"/>
    </row>
    <row r="118" spans="1:20" ht="95.25" customHeight="1" x14ac:dyDescent="0.35">
      <c r="A118" s="727"/>
      <c r="B118" s="727"/>
      <c r="C118" s="727"/>
      <c r="D118" s="727"/>
      <c r="E118" s="727"/>
      <c r="F118" s="727"/>
      <c r="G118" s="728"/>
      <c r="H118" s="728"/>
      <c r="I118" s="728"/>
      <c r="J118" s="728"/>
      <c r="K118" s="728"/>
      <c r="L118" s="728"/>
      <c r="M118" s="728"/>
      <c r="N118" s="728"/>
      <c r="O118" s="728"/>
      <c r="P118" s="728"/>
      <c r="Q118" s="728"/>
      <c r="R118" s="728"/>
      <c r="S118" s="728"/>
      <c r="T118" s="728"/>
    </row>
    <row r="119" spans="1:20" ht="14.75" customHeight="1" x14ac:dyDescent="0.35">
      <c r="A119" s="300"/>
      <c r="B119" s="300"/>
      <c r="C119" s="300"/>
      <c r="D119" s="300"/>
      <c r="E119" s="300"/>
      <c r="F119" s="300"/>
      <c r="G119" s="300"/>
      <c r="H119" s="300"/>
      <c r="I119" s="300"/>
      <c r="J119" s="300"/>
      <c r="K119" s="300"/>
      <c r="L119" s="300"/>
      <c r="M119" s="300"/>
      <c r="N119" s="300"/>
      <c r="O119" s="300"/>
      <c r="P119" s="300"/>
      <c r="Q119" s="300"/>
      <c r="R119" s="300"/>
      <c r="S119" s="300"/>
      <c r="T119" s="300"/>
    </row>
    <row r="120" spans="1:20" x14ac:dyDescent="0.35">
      <c r="A120" s="301"/>
      <c r="B120" s="301"/>
      <c r="C120" s="301"/>
      <c r="D120" s="301"/>
      <c r="E120" s="301"/>
      <c r="F120" s="301"/>
      <c r="G120" s="301"/>
      <c r="H120" s="301"/>
      <c r="I120" s="301"/>
      <c r="J120" s="301"/>
      <c r="K120" s="301"/>
      <c r="L120" s="301"/>
      <c r="M120" s="301"/>
      <c r="N120" s="301"/>
      <c r="O120" s="301"/>
      <c r="P120" s="301"/>
      <c r="Q120" s="301"/>
      <c r="R120" s="301"/>
      <c r="S120" s="301"/>
      <c r="T120" s="301"/>
    </row>
    <row r="121" spans="1:20" x14ac:dyDescent="0.35">
      <c r="A121" s="301"/>
      <c r="B121" s="301"/>
      <c r="C121" s="301"/>
      <c r="D121" s="301"/>
      <c r="E121" s="301"/>
      <c r="F121" s="301"/>
      <c r="G121" s="301"/>
      <c r="H121" s="301"/>
      <c r="I121" s="301"/>
      <c r="J121" s="301"/>
      <c r="K121" s="301"/>
      <c r="L121" s="301"/>
      <c r="M121" s="301"/>
      <c r="N121" s="301"/>
      <c r="O121" s="301"/>
      <c r="P121" s="301"/>
      <c r="Q121" s="301"/>
      <c r="R121" s="301"/>
      <c r="S121" s="301"/>
      <c r="T121" s="301"/>
    </row>
    <row r="122" spans="1:20" x14ac:dyDescent="0.35">
      <c r="A122" s="301"/>
      <c r="B122" s="301"/>
      <c r="C122" s="301"/>
      <c r="D122" s="301"/>
      <c r="E122" s="301"/>
      <c r="F122" s="301"/>
      <c r="G122" s="301"/>
      <c r="H122" s="301"/>
      <c r="I122" s="301"/>
      <c r="J122" s="301"/>
      <c r="K122" s="301"/>
      <c r="L122" s="301"/>
      <c r="M122" s="301"/>
      <c r="N122" s="301"/>
      <c r="O122" s="301"/>
      <c r="P122" s="301"/>
      <c r="Q122" s="301"/>
      <c r="R122" s="301"/>
      <c r="S122" s="301"/>
      <c r="T122" s="301"/>
    </row>
    <row r="123" spans="1:20" x14ac:dyDescent="0.35">
      <c r="A123" s="301"/>
      <c r="B123" s="301"/>
      <c r="C123" s="301"/>
      <c r="D123" s="301"/>
      <c r="E123" s="301"/>
      <c r="F123" s="301"/>
      <c r="G123" s="301"/>
      <c r="H123" s="301"/>
      <c r="I123" s="301"/>
      <c r="J123" s="301"/>
      <c r="K123" s="301"/>
      <c r="L123" s="301"/>
      <c r="M123" s="301"/>
      <c r="N123" s="301"/>
      <c r="O123" s="301"/>
      <c r="P123" s="301"/>
      <c r="Q123" s="301"/>
      <c r="R123" s="301"/>
      <c r="S123" s="301"/>
      <c r="T123" s="301"/>
    </row>
    <row r="124" spans="1:20" x14ac:dyDescent="0.35">
      <c r="A124" s="301"/>
      <c r="B124" s="301"/>
      <c r="C124" s="301"/>
      <c r="D124" s="301"/>
      <c r="E124" s="301"/>
      <c r="F124" s="301"/>
      <c r="G124" s="301"/>
      <c r="H124" s="301"/>
      <c r="I124" s="301"/>
      <c r="J124" s="301"/>
      <c r="K124" s="301"/>
      <c r="L124" s="301"/>
      <c r="M124" s="301"/>
      <c r="N124" s="301"/>
      <c r="O124" s="301"/>
      <c r="P124" s="301"/>
      <c r="Q124" s="301"/>
      <c r="R124" s="301"/>
      <c r="S124" s="301"/>
      <c r="T124" s="301"/>
    </row>
    <row r="125" spans="1:20" x14ac:dyDescent="0.35">
      <c r="A125" s="301"/>
      <c r="B125" s="301"/>
      <c r="C125" s="301"/>
      <c r="D125" s="301"/>
      <c r="E125" s="301"/>
      <c r="F125" s="301"/>
      <c r="G125" s="301"/>
      <c r="H125" s="301"/>
      <c r="I125" s="301"/>
      <c r="J125" s="301"/>
      <c r="K125" s="301"/>
      <c r="L125" s="301"/>
      <c r="M125" s="301"/>
      <c r="N125" s="301"/>
      <c r="O125" s="301"/>
      <c r="P125" s="301"/>
      <c r="Q125" s="301"/>
      <c r="R125" s="301"/>
      <c r="S125" s="301"/>
      <c r="T125" s="301"/>
    </row>
    <row r="126" spans="1:20" x14ac:dyDescent="0.35">
      <c r="A126" s="301"/>
      <c r="B126" s="301"/>
      <c r="C126" s="301"/>
      <c r="D126" s="301"/>
      <c r="E126" s="301"/>
      <c r="F126" s="301"/>
      <c r="G126" s="301"/>
      <c r="H126" s="301"/>
      <c r="I126" s="301"/>
      <c r="J126" s="301"/>
      <c r="K126" s="301"/>
      <c r="L126" s="301"/>
      <c r="M126" s="301"/>
      <c r="N126" s="301"/>
      <c r="O126" s="301"/>
      <c r="P126" s="301"/>
      <c r="Q126" s="301"/>
      <c r="R126" s="301"/>
      <c r="S126" s="301"/>
      <c r="T126" s="301"/>
    </row>
    <row r="127" spans="1:20" x14ac:dyDescent="0.35">
      <c r="A127" s="301"/>
      <c r="B127" s="301"/>
      <c r="C127" s="301"/>
      <c r="D127" s="301"/>
      <c r="E127" s="301"/>
      <c r="F127" s="301"/>
      <c r="G127" s="301"/>
      <c r="H127" s="301"/>
      <c r="I127" s="301"/>
      <c r="J127" s="301"/>
      <c r="K127" s="301"/>
      <c r="L127" s="301"/>
      <c r="M127" s="301"/>
      <c r="N127" s="301"/>
      <c r="O127" s="301"/>
      <c r="P127" s="301"/>
      <c r="Q127" s="301"/>
      <c r="R127" s="301"/>
      <c r="S127" s="301"/>
      <c r="T127" s="301"/>
    </row>
    <row r="128" spans="1:20" x14ac:dyDescent="0.35">
      <c r="A128" s="301"/>
      <c r="B128" s="301"/>
      <c r="C128" s="301"/>
      <c r="D128" s="301"/>
      <c r="E128" s="301"/>
      <c r="F128" s="301"/>
      <c r="G128" s="301"/>
      <c r="H128" s="301"/>
      <c r="I128" s="301"/>
      <c r="J128" s="301"/>
      <c r="K128" s="301"/>
      <c r="L128" s="301"/>
      <c r="M128" s="301"/>
      <c r="N128" s="301"/>
      <c r="O128" s="301"/>
      <c r="P128" s="301"/>
      <c r="Q128" s="301"/>
      <c r="R128" s="301"/>
      <c r="S128" s="301"/>
      <c r="T128" s="301"/>
    </row>
    <row r="129" spans="1:20" x14ac:dyDescent="0.35">
      <c r="A129" s="301"/>
      <c r="B129" s="301"/>
      <c r="C129" s="301"/>
      <c r="D129" s="301"/>
      <c r="E129" s="301"/>
      <c r="F129" s="301"/>
      <c r="G129" s="301"/>
      <c r="H129" s="301"/>
      <c r="I129" s="301"/>
      <c r="J129" s="301"/>
      <c r="K129" s="301"/>
      <c r="L129" s="301"/>
      <c r="M129" s="301"/>
      <c r="N129" s="301"/>
      <c r="O129" s="301"/>
      <c r="P129" s="301"/>
      <c r="Q129" s="301"/>
      <c r="R129" s="301"/>
      <c r="S129" s="301"/>
      <c r="T129" s="301"/>
    </row>
    <row r="130" spans="1:20" x14ac:dyDescent="0.35">
      <c r="A130" s="301"/>
      <c r="B130" s="301"/>
      <c r="C130" s="301"/>
      <c r="D130" s="301"/>
      <c r="E130" s="301"/>
      <c r="F130" s="301"/>
      <c r="G130" s="301"/>
      <c r="H130" s="301"/>
      <c r="I130" s="301"/>
      <c r="J130" s="301"/>
      <c r="K130" s="301"/>
      <c r="L130" s="301"/>
      <c r="M130" s="301"/>
      <c r="N130" s="301"/>
      <c r="O130" s="301"/>
      <c r="P130" s="301"/>
      <c r="Q130" s="301"/>
      <c r="R130" s="301"/>
      <c r="S130" s="301"/>
      <c r="T130" s="301"/>
    </row>
    <row r="131" spans="1:20" x14ac:dyDescent="0.35">
      <c r="A131" s="301"/>
      <c r="B131" s="301"/>
      <c r="C131" s="301"/>
      <c r="D131" s="301"/>
      <c r="E131" s="301"/>
      <c r="F131" s="301"/>
      <c r="G131" s="301"/>
      <c r="H131" s="301"/>
      <c r="I131" s="301"/>
      <c r="J131" s="301"/>
      <c r="K131" s="301"/>
      <c r="L131" s="301"/>
      <c r="M131" s="301"/>
      <c r="N131" s="301"/>
      <c r="O131" s="301"/>
      <c r="P131" s="301"/>
      <c r="Q131" s="301"/>
      <c r="R131" s="301"/>
      <c r="S131" s="301"/>
      <c r="T131" s="301"/>
    </row>
    <row r="132" spans="1:20" x14ac:dyDescent="0.35">
      <c r="A132" s="301"/>
      <c r="B132" s="301"/>
      <c r="C132" s="301"/>
      <c r="D132" s="301"/>
      <c r="E132" s="301"/>
      <c r="F132" s="301"/>
      <c r="G132" s="301"/>
      <c r="H132" s="301"/>
      <c r="I132" s="301"/>
      <c r="J132" s="301"/>
      <c r="K132" s="301"/>
      <c r="L132" s="301"/>
      <c r="M132" s="301"/>
      <c r="N132" s="301"/>
      <c r="O132" s="301"/>
      <c r="P132" s="301"/>
      <c r="Q132" s="301"/>
      <c r="R132" s="301"/>
      <c r="S132" s="301"/>
      <c r="T132" s="301"/>
    </row>
    <row r="133" spans="1:20" x14ac:dyDescent="0.35">
      <c r="A133" s="301"/>
      <c r="B133" s="301"/>
      <c r="C133" s="301"/>
      <c r="D133" s="301"/>
      <c r="E133" s="301"/>
      <c r="F133" s="301"/>
      <c r="G133" s="301"/>
      <c r="H133" s="301"/>
      <c r="I133" s="301"/>
      <c r="J133" s="301"/>
      <c r="K133" s="301"/>
      <c r="L133" s="301"/>
      <c r="M133" s="301"/>
      <c r="N133" s="301"/>
      <c r="O133" s="301"/>
      <c r="P133" s="301"/>
      <c r="Q133" s="301"/>
      <c r="R133" s="301"/>
      <c r="S133" s="301"/>
      <c r="T133" s="301"/>
    </row>
    <row r="134" spans="1:20" x14ac:dyDescent="0.35">
      <c r="A134" s="301"/>
      <c r="B134" s="301"/>
      <c r="C134" s="301"/>
      <c r="D134" s="301"/>
      <c r="E134" s="301"/>
      <c r="F134" s="301"/>
      <c r="G134" s="301"/>
      <c r="H134" s="301"/>
      <c r="I134" s="301"/>
      <c r="J134" s="301"/>
      <c r="K134" s="301"/>
      <c r="L134" s="301"/>
      <c r="M134" s="301"/>
      <c r="N134" s="301"/>
      <c r="O134" s="301"/>
      <c r="P134" s="301"/>
      <c r="Q134" s="301"/>
      <c r="R134" s="301"/>
      <c r="S134" s="301"/>
      <c r="T134" s="301"/>
    </row>
    <row r="135" spans="1:20" x14ac:dyDescent="0.35">
      <c r="A135" s="301"/>
      <c r="B135" s="301"/>
      <c r="C135" s="301"/>
      <c r="D135" s="301"/>
      <c r="E135" s="301"/>
      <c r="F135" s="301"/>
      <c r="G135" s="301"/>
      <c r="H135" s="301"/>
      <c r="I135" s="301"/>
      <c r="J135" s="301"/>
      <c r="K135" s="301"/>
      <c r="L135" s="301"/>
      <c r="M135" s="301"/>
      <c r="N135" s="301"/>
      <c r="O135" s="301"/>
      <c r="P135" s="301"/>
      <c r="Q135" s="301"/>
      <c r="R135" s="301"/>
      <c r="S135" s="301"/>
      <c r="T135" s="301"/>
    </row>
    <row r="136" spans="1:20" x14ac:dyDescent="0.35">
      <c r="A136" s="301"/>
      <c r="B136" s="301"/>
      <c r="C136" s="301"/>
      <c r="D136" s="301"/>
      <c r="E136" s="301"/>
      <c r="F136" s="301"/>
      <c r="G136" s="301"/>
      <c r="H136" s="301"/>
      <c r="I136" s="301"/>
      <c r="J136" s="301"/>
      <c r="K136" s="301"/>
      <c r="L136" s="301"/>
      <c r="M136" s="301"/>
      <c r="N136" s="301"/>
      <c r="O136" s="301"/>
      <c r="P136" s="301"/>
      <c r="Q136" s="301"/>
      <c r="R136" s="301"/>
      <c r="S136" s="301"/>
      <c r="T136" s="301"/>
    </row>
    <row r="137" spans="1:20" x14ac:dyDescent="0.35">
      <c r="A137" s="301"/>
      <c r="B137" s="301"/>
      <c r="C137" s="301"/>
      <c r="D137" s="301"/>
      <c r="E137" s="301"/>
      <c r="F137" s="301"/>
      <c r="G137" s="301"/>
      <c r="H137" s="301"/>
      <c r="I137" s="301"/>
      <c r="J137" s="301"/>
      <c r="K137" s="301"/>
      <c r="L137" s="301"/>
      <c r="M137" s="301"/>
      <c r="N137" s="301"/>
      <c r="O137" s="301"/>
      <c r="P137" s="301"/>
      <c r="Q137" s="301"/>
      <c r="R137" s="301"/>
      <c r="S137" s="301"/>
      <c r="T137" s="301"/>
    </row>
    <row r="138" spans="1:20" x14ac:dyDescent="0.35">
      <c r="A138" s="301"/>
      <c r="B138" s="301"/>
      <c r="C138" s="301"/>
      <c r="D138" s="301"/>
      <c r="E138" s="301"/>
      <c r="F138" s="301"/>
      <c r="G138" s="301"/>
      <c r="H138" s="301"/>
      <c r="I138" s="301"/>
      <c r="J138" s="301"/>
      <c r="K138" s="301"/>
      <c r="L138" s="301"/>
      <c r="M138" s="301"/>
      <c r="N138" s="301"/>
      <c r="O138" s="301"/>
      <c r="P138" s="301"/>
      <c r="Q138" s="301"/>
      <c r="R138" s="301"/>
      <c r="S138" s="301"/>
      <c r="T138" s="301"/>
    </row>
    <row r="139" spans="1:20" x14ac:dyDescent="0.35">
      <c r="A139" s="301"/>
      <c r="B139" s="301"/>
      <c r="C139" s="301"/>
      <c r="D139" s="301"/>
      <c r="E139" s="301"/>
      <c r="F139" s="301"/>
      <c r="G139" s="301"/>
      <c r="H139" s="301"/>
      <c r="I139" s="301"/>
      <c r="J139" s="301"/>
      <c r="K139" s="301"/>
      <c r="L139" s="301"/>
      <c r="M139" s="301"/>
      <c r="N139" s="301"/>
      <c r="O139" s="301"/>
      <c r="P139" s="301"/>
      <c r="Q139" s="301"/>
      <c r="R139" s="301"/>
      <c r="S139" s="301"/>
      <c r="T139" s="301"/>
    </row>
    <row r="140" spans="1:20" x14ac:dyDescent="0.35">
      <c r="A140" s="301"/>
      <c r="B140" s="301"/>
      <c r="C140" s="301"/>
      <c r="D140" s="301"/>
      <c r="E140" s="301"/>
      <c r="F140" s="301"/>
      <c r="G140" s="301"/>
      <c r="H140" s="301"/>
      <c r="I140" s="301"/>
      <c r="J140" s="301"/>
      <c r="K140" s="301"/>
      <c r="L140" s="301"/>
      <c r="M140" s="301"/>
      <c r="N140" s="301"/>
      <c r="O140" s="301"/>
      <c r="P140" s="301"/>
      <c r="Q140" s="301"/>
      <c r="R140" s="301"/>
      <c r="S140" s="301"/>
      <c r="T140" s="301"/>
    </row>
    <row r="141" spans="1:20" x14ac:dyDescent="0.35">
      <c r="A141" s="301"/>
      <c r="B141" s="301"/>
      <c r="C141" s="301"/>
      <c r="D141" s="301"/>
      <c r="E141" s="301"/>
      <c r="F141" s="301"/>
      <c r="G141" s="301"/>
      <c r="H141" s="301"/>
      <c r="I141" s="301"/>
      <c r="J141" s="301"/>
      <c r="K141" s="301"/>
      <c r="L141" s="301"/>
      <c r="M141" s="301"/>
      <c r="N141" s="301"/>
      <c r="O141" s="301"/>
      <c r="P141" s="301"/>
      <c r="Q141" s="301"/>
      <c r="R141" s="301"/>
      <c r="S141" s="301"/>
      <c r="T141" s="301"/>
    </row>
    <row r="142" spans="1:20" x14ac:dyDescent="0.35">
      <c r="A142" s="301"/>
      <c r="B142" s="301"/>
      <c r="C142" s="301"/>
      <c r="D142" s="301"/>
      <c r="E142" s="301"/>
      <c r="F142" s="301"/>
      <c r="G142" s="301"/>
      <c r="H142" s="301"/>
      <c r="I142" s="301"/>
      <c r="J142" s="301"/>
      <c r="K142" s="301"/>
      <c r="L142" s="301"/>
      <c r="M142" s="301"/>
      <c r="N142" s="301"/>
      <c r="O142" s="301"/>
      <c r="P142" s="301"/>
      <c r="Q142" s="301"/>
      <c r="R142" s="301"/>
      <c r="S142" s="301"/>
      <c r="T142" s="301"/>
    </row>
    <row r="143" spans="1:20" x14ac:dyDescent="0.35">
      <c r="A143" s="301"/>
      <c r="B143" s="301"/>
      <c r="C143" s="301"/>
      <c r="D143" s="301"/>
      <c r="E143" s="301"/>
      <c r="F143" s="301"/>
      <c r="G143" s="301"/>
      <c r="H143" s="301"/>
      <c r="I143" s="301"/>
      <c r="J143" s="301"/>
      <c r="K143" s="301"/>
      <c r="L143" s="301"/>
      <c r="M143" s="301"/>
      <c r="N143" s="301"/>
      <c r="O143" s="301"/>
      <c r="P143" s="301"/>
      <c r="Q143" s="301"/>
      <c r="R143" s="301"/>
      <c r="S143" s="301"/>
      <c r="T143" s="301"/>
    </row>
    <row r="144" spans="1:20" x14ac:dyDescent="0.35">
      <c r="A144" s="301"/>
      <c r="B144" s="301"/>
      <c r="C144" s="301"/>
      <c r="D144" s="301"/>
      <c r="E144" s="301"/>
      <c r="F144" s="301"/>
      <c r="G144" s="301"/>
      <c r="H144" s="301"/>
      <c r="I144" s="301"/>
      <c r="J144" s="301"/>
      <c r="K144" s="301"/>
      <c r="L144" s="301"/>
      <c r="M144" s="301"/>
      <c r="N144" s="301"/>
      <c r="O144" s="301"/>
      <c r="P144" s="301"/>
      <c r="Q144" s="301"/>
      <c r="R144" s="301"/>
      <c r="S144" s="301"/>
      <c r="T144" s="301"/>
    </row>
    <row r="145" spans="1:20" x14ac:dyDescent="0.35">
      <c r="A145" s="301"/>
      <c r="B145" s="301"/>
      <c r="C145" s="301"/>
      <c r="D145" s="301"/>
      <c r="E145" s="301"/>
      <c r="F145" s="301"/>
      <c r="G145" s="301"/>
      <c r="H145" s="301"/>
      <c r="I145" s="301"/>
      <c r="J145" s="301"/>
      <c r="K145" s="301"/>
      <c r="L145" s="301"/>
      <c r="M145" s="301"/>
      <c r="N145" s="301"/>
      <c r="O145" s="301"/>
      <c r="P145" s="301"/>
      <c r="Q145" s="301"/>
      <c r="R145" s="301"/>
      <c r="S145" s="301"/>
      <c r="T145" s="301"/>
    </row>
    <row r="146" spans="1:20" x14ac:dyDescent="0.35">
      <c r="A146" s="301"/>
      <c r="B146" s="301"/>
      <c r="C146" s="301"/>
      <c r="D146" s="301"/>
      <c r="E146" s="301"/>
      <c r="F146" s="301"/>
      <c r="G146" s="301"/>
      <c r="H146" s="301"/>
      <c r="I146" s="301"/>
      <c r="J146" s="301"/>
      <c r="K146" s="301"/>
      <c r="L146" s="301"/>
      <c r="M146" s="301"/>
      <c r="N146" s="301"/>
      <c r="O146" s="301"/>
      <c r="P146" s="301"/>
      <c r="Q146" s="301"/>
      <c r="R146" s="301"/>
      <c r="S146" s="301"/>
      <c r="T146" s="301"/>
    </row>
    <row r="147" spans="1:20" x14ac:dyDescent="0.35">
      <c r="A147" s="301"/>
      <c r="B147" s="301"/>
      <c r="C147" s="301"/>
      <c r="D147" s="301"/>
      <c r="E147" s="301"/>
      <c r="F147" s="301"/>
      <c r="G147" s="301"/>
      <c r="H147" s="301"/>
      <c r="I147" s="301"/>
      <c r="J147" s="301"/>
      <c r="K147" s="301"/>
      <c r="L147" s="301"/>
      <c r="M147" s="301"/>
      <c r="N147" s="301"/>
      <c r="O147" s="301"/>
      <c r="P147" s="301"/>
      <c r="Q147" s="301"/>
      <c r="R147" s="301"/>
      <c r="S147" s="301"/>
      <c r="T147" s="301"/>
    </row>
    <row r="148" spans="1:20" x14ac:dyDescent="0.35">
      <c r="A148" s="301"/>
      <c r="B148" s="301"/>
      <c r="C148" s="301"/>
      <c r="D148" s="301"/>
      <c r="E148" s="301"/>
      <c r="F148" s="301"/>
      <c r="G148" s="301"/>
      <c r="H148" s="301"/>
      <c r="I148" s="301"/>
      <c r="J148" s="301"/>
      <c r="K148" s="301"/>
      <c r="L148" s="301"/>
      <c r="M148" s="301"/>
      <c r="N148" s="301"/>
      <c r="O148" s="301"/>
      <c r="P148" s="301"/>
      <c r="Q148" s="301"/>
      <c r="R148" s="301"/>
      <c r="S148" s="301"/>
      <c r="T148" s="301"/>
    </row>
    <row r="149" spans="1:20" x14ac:dyDescent="0.35">
      <c r="A149" s="301"/>
      <c r="B149" s="301"/>
      <c r="C149" s="301"/>
      <c r="D149" s="301"/>
      <c r="E149" s="301"/>
      <c r="F149" s="301"/>
      <c r="G149" s="301"/>
      <c r="H149" s="301"/>
      <c r="I149" s="301"/>
      <c r="J149" s="301"/>
      <c r="K149" s="301"/>
      <c r="L149" s="301"/>
      <c r="M149" s="301"/>
      <c r="N149" s="301"/>
      <c r="O149" s="301"/>
      <c r="P149" s="301"/>
      <c r="Q149" s="301"/>
      <c r="R149" s="301"/>
      <c r="S149" s="301"/>
      <c r="T149" s="301"/>
    </row>
    <row r="150" spans="1:20" x14ac:dyDescent="0.35">
      <c r="A150" s="301"/>
      <c r="B150" s="301"/>
      <c r="C150" s="301"/>
      <c r="D150" s="301"/>
      <c r="E150" s="301"/>
      <c r="F150" s="301"/>
      <c r="G150" s="301"/>
      <c r="H150" s="301"/>
      <c r="I150" s="301"/>
      <c r="J150" s="301"/>
      <c r="K150" s="301"/>
      <c r="L150" s="301"/>
      <c r="M150" s="301"/>
      <c r="N150" s="301"/>
      <c r="O150" s="301"/>
      <c r="P150" s="301"/>
      <c r="Q150" s="301"/>
      <c r="R150" s="301"/>
      <c r="S150" s="301"/>
      <c r="T150" s="301"/>
    </row>
    <row r="151" spans="1:20" x14ac:dyDescent="0.35">
      <c r="A151" s="301"/>
      <c r="B151" s="301"/>
      <c r="C151" s="301"/>
      <c r="D151" s="301"/>
      <c r="E151" s="301"/>
      <c r="F151" s="301"/>
      <c r="G151" s="301"/>
      <c r="H151" s="301"/>
      <c r="I151" s="301"/>
      <c r="J151" s="301"/>
      <c r="K151" s="301"/>
      <c r="L151" s="301"/>
      <c r="M151" s="301"/>
      <c r="N151" s="301"/>
      <c r="O151" s="301"/>
      <c r="P151" s="301"/>
      <c r="Q151" s="301"/>
      <c r="R151" s="301"/>
      <c r="S151" s="301"/>
      <c r="T151" s="301"/>
    </row>
    <row r="152" spans="1:20" x14ac:dyDescent="0.35">
      <c r="A152" s="301"/>
      <c r="B152" s="301"/>
      <c r="C152" s="301"/>
      <c r="D152" s="301"/>
      <c r="E152" s="301"/>
      <c r="F152" s="301"/>
      <c r="G152" s="301"/>
      <c r="H152" s="301"/>
      <c r="I152" s="301"/>
      <c r="J152" s="301"/>
      <c r="K152" s="301"/>
      <c r="L152" s="301"/>
      <c r="M152" s="301"/>
      <c r="N152" s="301"/>
      <c r="O152" s="301"/>
      <c r="P152" s="301"/>
      <c r="Q152" s="301"/>
      <c r="R152" s="301"/>
      <c r="S152" s="301"/>
      <c r="T152" s="301"/>
    </row>
    <row r="153" spans="1:20" x14ac:dyDescent="0.35">
      <c r="A153" s="301"/>
      <c r="B153" s="301"/>
      <c r="C153" s="301"/>
      <c r="D153" s="301"/>
      <c r="E153" s="301"/>
      <c r="F153" s="301"/>
      <c r="G153" s="301"/>
      <c r="H153" s="301"/>
      <c r="I153" s="301"/>
      <c r="J153" s="301"/>
      <c r="K153" s="301"/>
      <c r="L153" s="301"/>
      <c r="M153" s="301"/>
      <c r="N153" s="301"/>
      <c r="O153" s="301"/>
      <c r="P153" s="301"/>
      <c r="Q153" s="301"/>
      <c r="R153" s="301"/>
      <c r="S153" s="301"/>
      <c r="T153" s="301"/>
    </row>
    <row r="154" spans="1:20" x14ac:dyDescent="0.35">
      <c r="A154" s="301"/>
      <c r="B154" s="301"/>
      <c r="C154" s="301"/>
      <c r="D154" s="301"/>
      <c r="E154" s="301"/>
      <c r="F154" s="301"/>
      <c r="G154" s="301"/>
      <c r="H154" s="301"/>
      <c r="I154" s="301"/>
      <c r="J154" s="301"/>
      <c r="K154" s="301"/>
      <c r="L154" s="301"/>
      <c r="M154" s="301"/>
      <c r="N154" s="301"/>
      <c r="O154" s="301"/>
      <c r="P154" s="301"/>
      <c r="Q154" s="301"/>
      <c r="R154" s="301"/>
      <c r="S154" s="301"/>
      <c r="T154" s="301"/>
    </row>
    <row r="155" spans="1:20" x14ac:dyDescent="0.35">
      <c r="A155" s="301"/>
      <c r="B155" s="301"/>
      <c r="C155" s="301"/>
      <c r="D155" s="301"/>
      <c r="E155" s="301"/>
      <c r="F155" s="301"/>
      <c r="G155" s="301"/>
      <c r="H155" s="301"/>
      <c r="I155" s="301"/>
      <c r="J155" s="301"/>
      <c r="K155" s="301"/>
      <c r="L155" s="301"/>
      <c r="M155" s="301"/>
      <c r="N155" s="301"/>
      <c r="O155" s="301"/>
      <c r="P155" s="301"/>
      <c r="Q155" s="301"/>
      <c r="R155" s="301"/>
      <c r="S155" s="301"/>
      <c r="T155" s="301"/>
    </row>
    <row r="156" spans="1:20" x14ac:dyDescent="0.35">
      <c r="A156" s="301"/>
      <c r="B156" s="301"/>
      <c r="C156" s="301"/>
      <c r="D156" s="301"/>
      <c r="E156" s="301"/>
      <c r="F156" s="301"/>
      <c r="G156" s="301"/>
      <c r="H156" s="301"/>
      <c r="I156" s="301"/>
      <c r="J156" s="301"/>
      <c r="K156" s="301"/>
      <c r="L156" s="301"/>
      <c r="M156" s="301"/>
      <c r="N156" s="301"/>
      <c r="O156" s="301"/>
      <c r="P156" s="301"/>
      <c r="Q156" s="301"/>
      <c r="R156" s="301"/>
      <c r="S156" s="301"/>
      <c r="T156" s="301"/>
    </row>
    <row r="157" spans="1:20" x14ac:dyDescent="0.35">
      <c r="A157" s="301"/>
      <c r="B157" s="301"/>
      <c r="C157" s="301"/>
      <c r="D157" s="301"/>
      <c r="E157" s="301"/>
      <c r="F157" s="301"/>
      <c r="G157" s="301"/>
      <c r="H157" s="301"/>
      <c r="I157" s="301"/>
      <c r="J157" s="301"/>
      <c r="K157" s="301"/>
      <c r="L157" s="301"/>
      <c r="M157" s="301"/>
      <c r="N157" s="301"/>
      <c r="O157" s="301"/>
      <c r="P157" s="301"/>
      <c r="Q157" s="301"/>
      <c r="R157" s="301"/>
      <c r="S157" s="301"/>
      <c r="T157" s="301"/>
    </row>
    <row r="158" spans="1:20" x14ac:dyDescent="0.35">
      <c r="A158" s="301"/>
      <c r="B158" s="301"/>
      <c r="C158" s="301"/>
      <c r="D158" s="301"/>
      <c r="E158" s="301"/>
      <c r="F158" s="301"/>
      <c r="G158" s="301"/>
      <c r="H158" s="301"/>
      <c r="I158" s="301"/>
      <c r="J158" s="301"/>
      <c r="K158" s="301"/>
      <c r="L158" s="301"/>
      <c r="M158" s="301"/>
      <c r="N158" s="301"/>
      <c r="O158" s="301"/>
      <c r="P158" s="301"/>
      <c r="Q158" s="301"/>
      <c r="R158" s="301"/>
      <c r="S158" s="301"/>
      <c r="T158" s="301"/>
    </row>
    <row r="159" spans="1:20" x14ac:dyDescent="0.35">
      <c r="A159" s="301"/>
      <c r="B159" s="301"/>
      <c r="C159" s="301"/>
      <c r="D159" s="301"/>
      <c r="E159" s="301"/>
      <c r="F159" s="301"/>
      <c r="G159" s="301"/>
      <c r="H159" s="301"/>
      <c r="I159" s="301"/>
      <c r="J159" s="301"/>
      <c r="K159" s="301"/>
      <c r="L159" s="301"/>
      <c r="M159" s="301"/>
      <c r="N159" s="301"/>
      <c r="O159" s="301"/>
      <c r="P159" s="301"/>
      <c r="Q159" s="301"/>
      <c r="R159" s="301"/>
      <c r="S159" s="301"/>
      <c r="T159" s="301"/>
    </row>
    <row r="160" spans="1:20" x14ac:dyDescent="0.35">
      <c r="A160" s="301"/>
      <c r="B160" s="301"/>
      <c r="C160" s="301"/>
      <c r="D160" s="301"/>
      <c r="E160" s="301"/>
      <c r="F160" s="301"/>
      <c r="G160" s="301"/>
      <c r="H160" s="301"/>
      <c r="I160" s="301"/>
      <c r="J160" s="301"/>
      <c r="K160" s="301"/>
      <c r="L160" s="301"/>
      <c r="M160" s="301"/>
      <c r="N160" s="301"/>
      <c r="O160" s="301"/>
      <c r="P160" s="301"/>
      <c r="Q160" s="301"/>
      <c r="R160" s="301"/>
      <c r="S160" s="301"/>
      <c r="T160" s="301"/>
    </row>
    <row r="161" spans="1:20" x14ac:dyDescent="0.35">
      <c r="A161" s="301"/>
      <c r="B161" s="301"/>
      <c r="C161" s="301"/>
      <c r="D161" s="301"/>
      <c r="E161" s="301"/>
      <c r="F161" s="301"/>
      <c r="G161" s="301"/>
      <c r="H161" s="301"/>
      <c r="I161" s="301"/>
      <c r="J161" s="301"/>
      <c r="K161" s="301"/>
      <c r="L161" s="301"/>
      <c r="M161" s="301"/>
      <c r="N161" s="301"/>
      <c r="O161" s="301"/>
      <c r="P161" s="301"/>
      <c r="Q161" s="301"/>
      <c r="R161" s="301"/>
      <c r="S161" s="301"/>
      <c r="T161" s="301"/>
    </row>
    <row r="162" spans="1:20" x14ac:dyDescent="0.35">
      <c r="A162" s="301"/>
      <c r="B162" s="301"/>
      <c r="C162" s="301"/>
      <c r="D162" s="301"/>
      <c r="E162" s="301"/>
      <c r="F162" s="301"/>
      <c r="G162" s="301"/>
      <c r="H162" s="301"/>
      <c r="I162" s="301"/>
      <c r="J162" s="301"/>
      <c r="K162" s="301"/>
      <c r="L162" s="301"/>
      <c r="M162" s="301"/>
      <c r="N162" s="301"/>
      <c r="O162" s="301"/>
      <c r="P162" s="301"/>
      <c r="Q162" s="301"/>
      <c r="R162" s="301"/>
      <c r="S162" s="301"/>
      <c r="T162" s="301"/>
    </row>
    <row r="163" spans="1:20" x14ac:dyDescent="0.35">
      <c r="A163" s="301"/>
      <c r="B163" s="301"/>
      <c r="C163" s="301"/>
      <c r="D163" s="301"/>
      <c r="E163" s="301"/>
      <c r="F163" s="301"/>
      <c r="G163" s="301"/>
      <c r="H163" s="301"/>
      <c r="I163" s="301"/>
      <c r="J163" s="301"/>
      <c r="K163" s="301"/>
      <c r="L163" s="301"/>
      <c r="M163" s="301"/>
      <c r="N163" s="301"/>
      <c r="O163" s="301"/>
      <c r="P163" s="301"/>
      <c r="Q163" s="301"/>
      <c r="R163" s="301"/>
      <c r="S163" s="301"/>
      <c r="T163" s="301"/>
    </row>
    <row r="164" spans="1:20" x14ac:dyDescent="0.35">
      <c r="A164" s="301"/>
      <c r="B164" s="301"/>
      <c r="C164" s="301"/>
      <c r="D164" s="301"/>
      <c r="E164" s="301"/>
      <c r="F164" s="301"/>
      <c r="G164" s="301"/>
      <c r="H164" s="301"/>
      <c r="I164" s="301"/>
      <c r="J164" s="301"/>
      <c r="K164" s="301"/>
      <c r="L164" s="301"/>
      <c r="M164" s="301"/>
      <c r="N164" s="301"/>
      <c r="O164" s="301"/>
      <c r="P164" s="301"/>
      <c r="Q164" s="301"/>
      <c r="R164" s="301"/>
      <c r="S164" s="301"/>
      <c r="T164" s="301"/>
    </row>
    <row r="165" spans="1:20" x14ac:dyDescent="0.35">
      <c r="A165" s="301"/>
      <c r="B165" s="301"/>
      <c r="C165" s="301"/>
      <c r="D165" s="301"/>
      <c r="E165" s="301"/>
      <c r="F165" s="301"/>
      <c r="G165" s="301"/>
      <c r="H165" s="301"/>
      <c r="I165" s="301"/>
      <c r="J165" s="301"/>
      <c r="K165" s="301"/>
      <c r="L165" s="301"/>
      <c r="M165" s="301"/>
      <c r="N165" s="301"/>
      <c r="O165" s="301"/>
      <c r="P165" s="301"/>
      <c r="Q165" s="301"/>
      <c r="R165" s="301"/>
      <c r="S165" s="301"/>
      <c r="T165" s="301"/>
    </row>
    <row r="166" spans="1:20" x14ac:dyDescent="0.35">
      <c r="A166" s="301"/>
      <c r="B166" s="301"/>
      <c r="C166" s="301"/>
      <c r="D166" s="301"/>
      <c r="E166" s="301"/>
      <c r="F166" s="301"/>
      <c r="G166" s="301"/>
      <c r="H166" s="301"/>
      <c r="I166" s="301"/>
      <c r="J166" s="301"/>
      <c r="K166" s="301"/>
      <c r="L166" s="301"/>
      <c r="M166" s="301"/>
      <c r="N166" s="301"/>
      <c r="O166" s="301"/>
      <c r="P166" s="301"/>
      <c r="Q166" s="301"/>
      <c r="R166" s="301"/>
      <c r="S166" s="301"/>
      <c r="T166" s="301"/>
    </row>
    <row r="167" spans="1:20" x14ac:dyDescent="0.35">
      <c r="A167" s="301"/>
      <c r="B167" s="301"/>
      <c r="C167" s="301"/>
      <c r="D167" s="301"/>
      <c r="E167" s="301"/>
      <c r="F167" s="301"/>
      <c r="G167" s="301"/>
      <c r="H167" s="301"/>
      <c r="I167" s="301"/>
      <c r="J167" s="301"/>
      <c r="K167" s="301"/>
      <c r="L167" s="301"/>
      <c r="M167" s="301"/>
      <c r="N167" s="301"/>
      <c r="O167" s="301"/>
      <c r="P167" s="301"/>
      <c r="Q167" s="301"/>
      <c r="R167" s="301"/>
      <c r="S167" s="301"/>
      <c r="T167" s="301"/>
    </row>
    <row r="168" spans="1:20" x14ac:dyDescent="0.35">
      <c r="A168" s="301"/>
      <c r="B168" s="301"/>
      <c r="C168" s="301"/>
      <c r="D168" s="301"/>
      <c r="E168" s="301"/>
      <c r="F168" s="301"/>
      <c r="G168" s="301"/>
      <c r="H168" s="301"/>
      <c r="I168" s="301"/>
      <c r="J168" s="301"/>
      <c r="K168" s="301"/>
      <c r="L168" s="301"/>
      <c r="M168" s="301"/>
      <c r="N168" s="301"/>
      <c r="O168" s="301"/>
      <c r="P168" s="301"/>
      <c r="Q168" s="301"/>
      <c r="R168" s="301"/>
      <c r="S168" s="301"/>
      <c r="T168" s="301"/>
    </row>
    <row r="169" spans="1:20" x14ac:dyDescent="0.35">
      <c r="A169" s="301"/>
      <c r="B169" s="301"/>
      <c r="C169" s="301"/>
      <c r="D169" s="301"/>
      <c r="E169" s="301"/>
      <c r="F169" s="301"/>
      <c r="G169" s="301"/>
      <c r="H169" s="301"/>
      <c r="I169" s="301"/>
      <c r="J169" s="301"/>
      <c r="K169" s="301"/>
      <c r="L169" s="301"/>
      <c r="M169" s="301"/>
      <c r="N169" s="301"/>
      <c r="O169" s="301"/>
      <c r="P169" s="301"/>
      <c r="Q169" s="301"/>
      <c r="R169" s="301"/>
      <c r="S169" s="301"/>
      <c r="T169" s="301"/>
    </row>
    <row r="170" spans="1:20" x14ac:dyDescent="0.35">
      <c r="A170" s="301"/>
      <c r="B170" s="301"/>
      <c r="C170" s="301"/>
      <c r="D170" s="301"/>
      <c r="E170" s="301"/>
      <c r="F170" s="301"/>
      <c r="G170" s="301"/>
      <c r="H170" s="301"/>
      <c r="I170" s="301"/>
      <c r="J170" s="301"/>
      <c r="K170" s="301"/>
      <c r="L170" s="301"/>
      <c r="M170" s="301"/>
      <c r="N170" s="301"/>
      <c r="O170" s="301"/>
      <c r="P170" s="301"/>
      <c r="Q170" s="301"/>
      <c r="R170" s="301"/>
      <c r="S170" s="301"/>
      <c r="T170" s="301"/>
    </row>
    <row r="171" spans="1:20" x14ac:dyDescent="0.35">
      <c r="A171" s="301"/>
      <c r="B171" s="301"/>
      <c r="C171" s="301"/>
      <c r="D171" s="301"/>
      <c r="E171" s="301"/>
      <c r="F171" s="301"/>
      <c r="G171" s="301"/>
      <c r="H171" s="301"/>
      <c r="I171" s="301"/>
      <c r="J171" s="301"/>
      <c r="K171" s="301"/>
      <c r="L171" s="301"/>
      <c r="M171" s="301"/>
      <c r="N171" s="301"/>
      <c r="O171" s="301"/>
      <c r="P171" s="301"/>
      <c r="Q171" s="301"/>
      <c r="R171" s="301"/>
      <c r="S171" s="301"/>
      <c r="T171" s="301"/>
    </row>
    <row r="172" spans="1:20" x14ac:dyDescent="0.35">
      <c r="A172" s="301"/>
      <c r="B172" s="301"/>
      <c r="C172" s="301"/>
      <c r="D172" s="301"/>
      <c r="E172" s="301"/>
      <c r="F172" s="301"/>
      <c r="G172" s="301"/>
      <c r="H172" s="301"/>
      <c r="I172" s="301"/>
      <c r="J172" s="301"/>
      <c r="K172" s="301"/>
      <c r="L172" s="301"/>
      <c r="M172" s="301"/>
      <c r="N172" s="301"/>
      <c r="O172" s="301"/>
      <c r="P172" s="301"/>
      <c r="Q172" s="301"/>
      <c r="R172" s="301"/>
      <c r="S172" s="301"/>
      <c r="T172" s="301"/>
    </row>
    <row r="173" spans="1:20" x14ac:dyDescent="0.35">
      <c r="A173" s="301"/>
      <c r="B173" s="301"/>
      <c r="C173" s="301"/>
      <c r="D173" s="301"/>
      <c r="E173" s="301"/>
      <c r="F173" s="301"/>
      <c r="G173" s="301"/>
      <c r="H173" s="301"/>
      <c r="I173" s="301"/>
      <c r="J173" s="301"/>
      <c r="K173" s="301"/>
      <c r="L173" s="301"/>
      <c r="M173" s="301"/>
      <c r="N173" s="301"/>
      <c r="O173" s="301"/>
      <c r="P173" s="301"/>
      <c r="Q173" s="301"/>
      <c r="R173" s="301"/>
      <c r="S173" s="301"/>
      <c r="T173" s="301"/>
    </row>
    <row r="174" spans="1:20" x14ac:dyDescent="0.35">
      <c r="A174" s="301"/>
      <c r="B174" s="301"/>
      <c r="C174" s="301"/>
      <c r="D174" s="301"/>
      <c r="E174" s="301"/>
      <c r="F174" s="301"/>
      <c r="G174" s="301"/>
      <c r="H174" s="301"/>
      <c r="I174" s="301"/>
      <c r="J174" s="301"/>
      <c r="K174" s="301"/>
      <c r="L174" s="301"/>
      <c r="M174" s="301"/>
      <c r="N174" s="301"/>
      <c r="O174" s="301"/>
      <c r="P174" s="301"/>
      <c r="Q174" s="301"/>
      <c r="R174" s="301"/>
      <c r="S174" s="301"/>
      <c r="T174" s="301"/>
    </row>
    <row r="175" spans="1:20" x14ac:dyDescent="0.35">
      <c r="A175" s="301"/>
      <c r="B175" s="301"/>
      <c r="C175" s="301"/>
      <c r="D175" s="301"/>
      <c r="E175" s="301"/>
      <c r="F175" s="301"/>
      <c r="G175" s="301"/>
      <c r="H175" s="301"/>
      <c r="I175" s="301"/>
      <c r="J175" s="301"/>
      <c r="K175" s="301"/>
      <c r="L175" s="301"/>
      <c r="M175" s="301"/>
      <c r="N175" s="301"/>
      <c r="O175" s="301"/>
      <c r="P175" s="301"/>
      <c r="Q175" s="301"/>
      <c r="R175" s="301"/>
      <c r="S175" s="301"/>
      <c r="T175" s="301"/>
    </row>
    <row r="176" spans="1:20" x14ac:dyDescent="0.35">
      <c r="A176" s="301"/>
      <c r="B176" s="301"/>
      <c r="C176" s="301"/>
      <c r="D176" s="301"/>
      <c r="E176" s="301"/>
      <c r="F176" s="301"/>
      <c r="G176" s="301"/>
      <c r="H176" s="301"/>
      <c r="I176" s="301"/>
      <c r="J176" s="301"/>
      <c r="K176" s="301"/>
      <c r="L176" s="301"/>
      <c r="M176" s="301"/>
      <c r="N176" s="301"/>
      <c r="O176" s="301"/>
      <c r="P176" s="301"/>
      <c r="Q176" s="301"/>
      <c r="R176" s="301"/>
      <c r="S176" s="301"/>
      <c r="T176" s="301"/>
    </row>
    <row r="177" spans="1:20" x14ac:dyDescent="0.35">
      <c r="A177" s="301"/>
      <c r="B177" s="301"/>
      <c r="C177" s="301"/>
      <c r="D177" s="301"/>
      <c r="E177" s="301"/>
      <c r="F177" s="301"/>
      <c r="G177" s="301"/>
      <c r="H177" s="301"/>
      <c r="I177" s="301"/>
      <c r="J177" s="301"/>
      <c r="K177" s="301"/>
      <c r="L177" s="301"/>
      <c r="M177" s="301"/>
      <c r="N177" s="301"/>
      <c r="O177" s="301"/>
      <c r="P177" s="301"/>
      <c r="Q177" s="301"/>
      <c r="R177" s="301"/>
      <c r="S177" s="301"/>
      <c r="T177" s="301"/>
    </row>
    <row r="178" spans="1:20" x14ac:dyDescent="0.35">
      <c r="A178" s="301"/>
      <c r="B178" s="301"/>
      <c r="C178" s="301"/>
      <c r="D178" s="301"/>
      <c r="E178" s="301"/>
      <c r="F178" s="301"/>
      <c r="G178" s="301"/>
      <c r="H178" s="301"/>
      <c r="I178" s="301"/>
      <c r="J178" s="301"/>
      <c r="K178" s="301"/>
      <c r="L178" s="301"/>
      <c r="M178" s="301"/>
      <c r="N178" s="301"/>
      <c r="O178" s="301"/>
      <c r="P178" s="301"/>
      <c r="Q178" s="301"/>
      <c r="R178" s="301"/>
      <c r="S178" s="301"/>
      <c r="T178" s="301"/>
    </row>
    <row r="179" spans="1:20" x14ac:dyDescent="0.35">
      <c r="A179" s="301"/>
      <c r="B179" s="301"/>
      <c r="C179" s="301"/>
      <c r="D179" s="301"/>
      <c r="E179" s="301"/>
      <c r="F179" s="301"/>
      <c r="G179" s="301"/>
      <c r="H179" s="301"/>
      <c r="I179" s="301"/>
      <c r="J179" s="301"/>
      <c r="K179" s="301"/>
      <c r="L179" s="301"/>
      <c r="M179" s="301"/>
      <c r="N179" s="301"/>
      <c r="O179" s="301"/>
      <c r="P179" s="301"/>
      <c r="Q179" s="301"/>
      <c r="R179" s="301"/>
      <c r="S179" s="301"/>
      <c r="T179" s="301"/>
    </row>
    <row r="180" spans="1:20" x14ac:dyDescent="0.35">
      <c r="A180" s="301"/>
      <c r="B180" s="301"/>
      <c r="C180" s="301"/>
      <c r="D180" s="301"/>
      <c r="E180" s="301"/>
      <c r="F180" s="301"/>
      <c r="G180" s="301"/>
      <c r="H180" s="301"/>
      <c r="I180" s="301"/>
      <c r="J180" s="301"/>
      <c r="K180" s="301"/>
      <c r="L180" s="301"/>
      <c r="M180" s="301"/>
      <c r="N180" s="301"/>
      <c r="O180" s="301"/>
      <c r="P180" s="301"/>
      <c r="Q180" s="301"/>
      <c r="R180" s="301"/>
      <c r="S180" s="301"/>
      <c r="T180" s="301"/>
    </row>
    <row r="181" spans="1:20" x14ac:dyDescent="0.35">
      <c r="A181" s="301"/>
      <c r="B181" s="301"/>
      <c r="C181" s="301"/>
      <c r="D181" s="301"/>
      <c r="E181" s="301"/>
      <c r="F181" s="301"/>
      <c r="G181" s="301"/>
      <c r="H181" s="301"/>
      <c r="I181" s="301"/>
      <c r="J181" s="301"/>
      <c r="K181" s="301"/>
      <c r="L181" s="301"/>
      <c r="M181" s="301"/>
      <c r="N181" s="301"/>
      <c r="O181" s="301"/>
      <c r="P181" s="301"/>
      <c r="Q181" s="301"/>
      <c r="R181" s="301"/>
      <c r="S181" s="301"/>
      <c r="T181" s="301"/>
    </row>
    <row r="182" spans="1:20" x14ac:dyDescent="0.35">
      <c r="A182" s="301"/>
      <c r="B182" s="301"/>
      <c r="C182" s="301"/>
      <c r="D182" s="301"/>
      <c r="E182" s="301"/>
      <c r="F182" s="301"/>
      <c r="G182" s="301"/>
      <c r="H182" s="301"/>
      <c r="I182" s="301"/>
      <c r="J182" s="301"/>
      <c r="K182" s="301"/>
      <c r="L182" s="301"/>
      <c r="M182" s="301"/>
      <c r="N182" s="301"/>
      <c r="O182" s="301"/>
      <c r="P182" s="301"/>
      <c r="Q182" s="301"/>
      <c r="R182" s="301"/>
      <c r="S182" s="301"/>
      <c r="T182" s="301"/>
    </row>
    <row r="183" spans="1:20" x14ac:dyDescent="0.35">
      <c r="A183" s="301"/>
      <c r="B183" s="301"/>
      <c r="C183" s="301"/>
      <c r="D183" s="301"/>
      <c r="E183" s="301"/>
      <c r="F183" s="301"/>
      <c r="G183" s="301"/>
      <c r="H183" s="301"/>
      <c r="I183" s="301"/>
      <c r="J183" s="301"/>
      <c r="K183" s="301"/>
      <c r="L183" s="301"/>
      <c r="M183" s="301"/>
      <c r="N183" s="301"/>
      <c r="O183" s="301"/>
      <c r="P183" s="301"/>
      <c r="Q183" s="301"/>
      <c r="R183" s="301"/>
      <c r="S183" s="301"/>
      <c r="T183" s="301"/>
    </row>
    <row r="184" spans="1:20" x14ac:dyDescent="0.35">
      <c r="A184" s="301"/>
      <c r="B184" s="301"/>
      <c r="C184" s="301"/>
      <c r="D184" s="301"/>
      <c r="E184" s="301"/>
      <c r="F184" s="301"/>
      <c r="G184" s="301"/>
      <c r="H184" s="301"/>
      <c r="I184" s="301"/>
      <c r="J184" s="301"/>
      <c r="K184" s="301"/>
      <c r="L184" s="301"/>
      <c r="M184" s="301"/>
      <c r="N184" s="301"/>
      <c r="O184" s="301"/>
      <c r="P184" s="301"/>
      <c r="Q184" s="301"/>
      <c r="R184" s="301"/>
      <c r="S184" s="301"/>
      <c r="T184" s="301"/>
    </row>
    <row r="185" spans="1:20" x14ac:dyDescent="0.35">
      <c r="A185" s="301"/>
      <c r="B185" s="301"/>
      <c r="C185" s="301"/>
      <c r="D185" s="301"/>
      <c r="E185" s="301"/>
      <c r="F185" s="301"/>
      <c r="G185" s="301"/>
      <c r="H185" s="301"/>
      <c r="I185" s="301"/>
      <c r="J185" s="301"/>
      <c r="K185" s="301"/>
      <c r="L185" s="301"/>
      <c r="M185" s="301"/>
      <c r="N185" s="301"/>
      <c r="O185" s="301"/>
      <c r="P185" s="301"/>
      <c r="Q185" s="301"/>
      <c r="R185" s="301"/>
      <c r="S185" s="301"/>
      <c r="T185" s="301"/>
    </row>
    <row r="186" spans="1:20" x14ac:dyDescent="0.35">
      <c r="A186" s="301"/>
      <c r="B186" s="301"/>
      <c r="C186" s="301"/>
      <c r="D186" s="301"/>
      <c r="E186" s="301"/>
      <c r="F186" s="301"/>
      <c r="G186" s="301"/>
      <c r="H186" s="301"/>
      <c r="I186" s="301"/>
      <c r="J186" s="301"/>
      <c r="K186" s="301"/>
      <c r="L186" s="301"/>
      <c r="M186" s="301"/>
      <c r="N186" s="301"/>
      <c r="O186" s="301"/>
      <c r="P186" s="301"/>
      <c r="Q186" s="301"/>
      <c r="R186" s="301"/>
      <c r="S186" s="301"/>
      <c r="T186" s="301"/>
    </row>
    <row r="187" spans="1:20" x14ac:dyDescent="0.35">
      <c r="A187" s="301"/>
      <c r="B187" s="301"/>
      <c r="C187" s="301"/>
      <c r="D187" s="301"/>
      <c r="E187" s="301"/>
      <c r="F187" s="301"/>
      <c r="G187" s="301"/>
      <c r="H187" s="301"/>
      <c r="I187" s="301"/>
      <c r="J187" s="301"/>
      <c r="K187" s="301"/>
      <c r="L187" s="301"/>
      <c r="M187" s="301"/>
      <c r="N187" s="301"/>
      <c r="O187" s="301"/>
      <c r="P187" s="301"/>
      <c r="Q187" s="301"/>
      <c r="R187" s="301"/>
      <c r="S187" s="301"/>
      <c r="T187" s="301"/>
    </row>
    <row r="188" spans="1:20" x14ac:dyDescent="0.35">
      <c r="A188" s="301"/>
      <c r="B188" s="301"/>
      <c r="C188" s="301"/>
      <c r="D188" s="301"/>
      <c r="E188" s="301"/>
      <c r="F188" s="301"/>
      <c r="G188" s="301"/>
      <c r="H188" s="301"/>
      <c r="I188" s="301"/>
      <c r="J188" s="301"/>
      <c r="K188" s="301"/>
      <c r="L188" s="301"/>
      <c r="M188" s="301"/>
      <c r="N188" s="301"/>
      <c r="O188" s="301"/>
      <c r="P188" s="301"/>
      <c r="Q188" s="301"/>
      <c r="R188" s="301"/>
      <c r="S188" s="301"/>
      <c r="T188" s="301"/>
    </row>
    <row r="189" spans="1:20" x14ac:dyDescent="0.35">
      <c r="A189" s="301"/>
      <c r="B189" s="301"/>
      <c r="C189" s="301"/>
      <c r="D189" s="301"/>
      <c r="E189" s="301"/>
      <c r="F189" s="301"/>
      <c r="G189" s="301"/>
      <c r="H189" s="301"/>
      <c r="I189" s="301"/>
      <c r="J189" s="301"/>
      <c r="K189" s="301"/>
      <c r="L189" s="301"/>
      <c r="M189" s="301"/>
      <c r="N189" s="301"/>
      <c r="O189" s="301"/>
      <c r="P189" s="301"/>
      <c r="Q189" s="301"/>
      <c r="R189" s="301"/>
      <c r="S189" s="301"/>
      <c r="T189" s="301"/>
    </row>
    <row r="190" spans="1:20" x14ac:dyDescent="0.35">
      <c r="A190" s="301"/>
      <c r="B190" s="301"/>
      <c r="C190" s="301"/>
      <c r="D190" s="301"/>
      <c r="E190" s="301"/>
      <c r="F190" s="301"/>
      <c r="G190" s="301"/>
      <c r="H190" s="301"/>
      <c r="I190" s="301"/>
      <c r="J190" s="301"/>
      <c r="K190" s="301"/>
      <c r="L190" s="301"/>
      <c r="M190" s="301"/>
      <c r="N190" s="301"/>
      <c r="O190" s="301"/>
      <c r="P190" s="301"/>
      <c r="Q190" s="301"/>
      <c r="R190" s="301"/>
      <c r="S190" s="301"/>
      <c r="T190" s="301"/>
    </row>
    <row r="191" spans="1:20" x14ac:dyDescent="0.35">
      <c r="A191" s="301"/>
      <c r="B191" s="301"/>
      <c r="C191" s="301"/>
      <c r="D191" s="301"/>
      <c r="E191" s="301"/>
      <c r="F191" s="301"/>
      <c r="G191" s="301"/>
      <c r="H191" s="301"/>
      <c r="I191" s="301"/>
      <c r="J191" s="301"/>
      <c r="K191" s="301"/>
      <c r="L191" s="301"/>
      <c r="M191" s="301"/>
      <c r="N191" s="301"/>
      <c r="O191" s="301"/>
      <c r="P191" s="301"/>
      <c r="Q191" s="301"/>
      <c r="R191" s="301"/>
      <c r="S191" s="301"/>
      <c r="T191" s="301"/>
    </row>
    <row r="192" spans="1:20" x14ac:dyDescent="0.35">
      <c r="A192" s="301"/>
      <c r="B192" s="301"/>
      <c r="C192" s="301"/>
      <c r="D192" s="301"/>
      <c r="E192" s="301"/>
      <c r="F192" s="301"/>
      <c r="G192" s="301"/>
      <c r="H192" s="301"/>
      <c r="I192" s="301"/>
      <c r="J192" s="301"/>
      <c r="K192" s="301"/>
      <c r="L192" s="301"/>
      <c r="M192" s="301"/>
      <c r="N192" s="301"/>
      <c r="O192" s="301"/>
      <c r="P192" s="301"/>
      <c r="Q192" s="301"/>
      <c r="R192" s="301"/>
      <c r="S192" s="301"/>
      <c r="T192" s="301"/>
    </row>
    <row r="193" spans="1:20" x14ac:dyDescent="0.35">
      <c r="A193" s="301"/>
      <c r="B193" s="301"/>
      <c r="C193" s="301"/>
      <c r="D193" s="301"/>
      <c r="E193" s="301"/>
      <c r="F193" s="301"/>
      <c r="G193" s="301"/>
      <c r="H193" s="301"/>
      <c r="I193" s="301"/>
      <c r="J193" s="301"/>
      <c r="K193" s="301"/>
      <c r="L193" s="301"/>
      <c r="M193" s="301"/>
      <c r="N193" s="301"/>
      <c r="O193" s="301"/>
      <c r="P193" s="301"/>
      <c r="Q193" s="301"/>
      <c r="R193" s="301"/>
      <c r="S193" s="301"/>
      <c r="T193" s="301"/>
    </row>
    <row r="194" spans="1:20" x14ac:dyDescent="0.35">
      <c r="A194" s="301"/>
      <c r="B194" s="301"/>
      <c r="C194" s="301"/>
      <c r="D194" s="301"/>
      <c r="E194" s="301"/>
      <c r="F194" s="301"/>
      <c r="G194" s="301"/>
      <c r="H194" s="301"/>
      <c r="I194" s="301"/>
      <c r="J194" s="301"/>
      <c r="K194" s="301"/>
      <c r="L194" s="301"/>
      <c r="M194" s="301"/>
      <c r="N194" s="301"/>
      <c r="O194" s="301"/>
      <c r="P194" s="301"/>
      <c r="Q194" s="301"/>
      <c r="R194" s="301"/>
      <c r="S194" s="301"/>
      <c r="T194" s="301"/>
    </row>
    <row r="195" spans="1:20" x14ac:dyDescent="0.35">
      <c r="A195" s="301"/>
      <c r="B195" s="301"/>
      <c r="C195" s="301"/>
      <c r="D195" s="301"/>
      <c r="E195" s="301"/>
      <c r="F195" s="301"/>
      <c r="G195" s="301"/>
      <c r="H195" s="301"/>
      <c r="I195" s="301"/>
      <c r="J195" s="301"/>
      <c r="K195" s="301"/>
      <c r="L195" s="301"/>
      <c r="M195" s="301"/>
      <c r="N195" s="301"/>
      <c r="O195" s="301"/>
      <c r="P195" s="301"/>
      <c r="Q195" s="301"/>
      <c r="R195" s="301"/>
      <c r="S195" s="301"/>
      <c r="T195" s="301"/>
    </row>
    <row r="196" spans="1:20" x14ac:dyDescent="0.35">
      <c r="A196" s="301"/>
      <c r="B196" s="301"/>
      <c r="C196" s="301"/>
      <c r="D196" s="301"/>
      <c r="E196" s="301"/>
      <c r="F196" s="301"/>
      <c r="G196" s="301"/>
      <c r="H196" s="301"/>
      <c r="I196" s="301"/>
      <c r="J196" s="301"/>
      <c r="K196" s="301"/>
      <c r="L196" s="301"/>
      <c r="M196" s="301"/>
      <c r="N196" s="301"/>
      <c r="O196" s="301"/>
      <c r="P196" s="301"/>
      <c r="Q196" s="301"/>
      <c r="R196" s="301"/>
      <c r="S196" s="301"/>
      <c r="T196" s="301"/>
    </row>
    <row r="197" spans="1:20" x14ac:dyDescent="0.35">
      <c r="A197" s="301"/>
      <c r="B197" s="301"/>
      <c r="C197" s="301"/>
      <c r="D197" s="301"/>
      <c r="E197" s="301"/>
      <c r="F197" s="301"/>
      <c r="G197" s="301"/>
      <c r="H197" s="301"/>
      <c r="I197" s="301"/>
      <c r="J197" s="301"/>
      <c r="K197" s="301"/>
      <c r="L197" s="301"/>
      <c r="M197" s="301"/>
      <c r="N197" s="301"/>
      <c r="O197" s="301"/>
      <c r="P197" s="301"/>
      <c r="Q197" s="301"/>
      <c r="R197" s="301"/>
      <c r="S197" s="301"/>
      <c r="T197" s="301"/>
    </row>
    <row r="198" spans="1:20" x14ac:dyDescent="0.35">
      <c r="A198" s="301"/>
      <c r="B198" s="301"/>
      <c r="C198" s="301"/>
      <c r="D198" s="301"/>
      <c r="E198" s="301"/>
      <c r="F198" s="301"/>
      <c r="G198" s="301"/>
      <c r="H198" s="301"/>
      <c r="I198" s="301"/>
      <c r="J198" s="301"/>
      <c r="K198" s="301"/>
      <c r="L198" s="301"/>
      <c r="M198" s="301"/>
      <c r="N198" s="301"/>
      <c r="O198" s="301"/>
      <c r="P198" s="301"/>
      <c r="Q198" s="301"/>
      <c r="R198" s="301"/>
      <c r="S198" s="301"/>
      <c r="T198" s="301"/>
    </row>
    <row r="199" spans="1:20" x14ac:dyDescent="0.35">
      <c r="A199" s="301"/>
      <c r="B199" s="301"/>
      <c r="C199" s="301"/>
      <c r="D199" s="301"/>
      <c r="E199" s="301"/>
      <c r="F199" s="301"/>
      <c r="G199" s="301"/>
      <c r="H199" s="301"/>
      <c r="I199" s="301"/>
      <c r="J199" s="301"/>
      <c r="K199" s="301"/>
      <c r="L199" s="301"/>
      <c r="M199" s="301"/>
      <c r="N199" s="301"/>
      <c r="O199" s="301"/>
      <c r="P199" s="301"/>
      <c r="Q199" s="301"/>
      <c r="R199" s="301"/>
      <c r="S199" s="301"/>
      <c r="T199" s="301"/>
    </row>
    <row r="200" spans="1:20" x14ac:dyDescent="0.35">
      <c r="A200" s="301"/>
      <c r="B200" s="301"/>
      <c r="C200" s="301"/>
      <c r="D200" s="301"/>
      <c r="E200" s="301"/>
      <c r="F200" s="301"/>
      <c r="G200" s="301"/>
      <c r="H200" s="301"/>
      <c r="I200" s="301"/>
      <c r="J200" s="301"/>
      <c r="K200" s="301"/>
      <c r="L200" s="301"/>
      <c r="M200" s="301"/>
      <c r="N200" s="301"/>
      <c r="O200" s="301"/>
      <c r="P200" s="301"/>
      <c r="Q200" s="301"/>
      <c r="R200" s="301"/>
      <c r="S200" s="301"/>
      <c r="T200" s="301"/>
    </row>
    <row r="201" spans="1:20" x14ac:dyDescent="0.35">
      <c r="A201" s="301"/>
      <c r="B201" s="301"/>
      <c r="C201" s="301"/>
      <c r="D201" s="301"/>
      <c r="E201" s="301"/>
      <c r="F201" s="301"/>
      <c r="G201" s="301"/>
      <c r="H201" s="301"/>
      <c r="I201" s="301"/>
      <c r="J201" s="301"/>
      <c r="K201" s="301"/>
      <c r="L201" s="301"/>
      <c r="M201" s="301"/>
      <c r="N201" s="301"/>
      <c r="O201" s="301"/>
      <c r="P201" s="301"/>
      <c r="Q201" s="301"/>
      <c r="R201" s="301"/>
      <c r="S201" s="301"/>
      <c r="T201" s="301"/>
    </row>
    <row r="202" spans="1:20" x14ac:dyDescent="0.35">
      <c r="A202" s="301"/>
      <c r="B202" s="301"/>
      <c r="C202" s="301"/>
      <c r="D202" s="301"/>
      <c r="E202" s="301"/>
      <c r="F202" s="301"/>
      <c r="G202" s="301"/>
      <c r="H202" s="301"/>
      <c r="I202" s="301"/>
      <c r="J202" s="301"/>
      <c r="K202" s="301"/>
      <c r="L202" s="301"/>
      <c r="M202" s="301"/>
      <c r="N202" s="301"/>
      <c r="O202" s="301"/>
      <c r="P202" s="301"/>
      <c r="Q202" s="301"/>
      <c r="R202" s="301"/>
      <c r="S202" s="301"/>
      <c r="T202" s="301"/>
    </row>
    <row r="203" spans="1:20" x14ac:dyDescent="0.35">
      <c r="A203" s="301"/>
      <c r="B203" s="301"/>
      <c r="C203" s="301"/>
      <c r="D203" s="301"/>
      <c r="E203" s="301"/>
      <c r="F203" s="301"/>
      <c r="G203" s="301"/>
      <c r="H203" s="301"/>
      <c r="I203" s="301"/>
      <c r="J203" s="301"/>
      <c r="K203" s="301"/>
      <c r="L203" s="301"/>
      <c r="M203" s="301"/>
      <c r="N203" s="301"/>
      <c r="O203" s="301"/>
      <c r="P203" s="301"/>
      <c r="Q203" s="301"/>
      <c r="R203" s="301"/>
      <c r="S203" s="301"/>
      <c r="T203" s="301"/>
    </row>
    <row r="204" spans="1:20" x14ac:dyDescent="0.35">
      <c r="A204" s="301"/>
      <c r="B204" s="301"/>
      <c r="C204" s="301"/>
      <c r="D204" s="301"/>
      <c r="E204" s="301"/>
      <c r="F204" s="301"/>
      <c r="G204" s="301"/>
      <c r="H204" s="301"/>
      <c r="I204" s="301"/>
      <c r="J204" s="301"/>
      <c r="K204" s="301"/>
      <c r="L204" s="301"/>
      <c r="M204" s="301"/>
      <c r="N204" s="301"/>
      <c r="O204" s="301"/>
      <c r="P204" s="301"/>
      <c r="Q204" s="301"/>
      <c r="R204" s="301"/>
      <c r="S204" s="301"/>
      <c r="T204" s="301"/>
    </row>
    <row r="205" spans="1:20" x14ac:dyDescent="0.35">
      <c r="A205" s="301"/>
      <c r="B205" s="301"/>
      <c r="C205" s="301"/>
      <c r="D205" s="301"/>
      <c r="E205" s="301"/>
      <c r="F205" s="301"/>
      <c r="G205" s="301"/>
      <c r="H205" s="301"/>
      <c r="I205" s="301"/>
      <c r="J205" s="301"/>
      <c r="K205" s="301"/>
      <c r="L205" s="301"/>
      <c r="M205" s="301"/>
      <c r="N205" s="301"/>
      <c r="O205" s="301"/>
      <c r="P205" s="301"/>
      <c r="Q205" s="301"/>
      <c r="R205" s="301"/>
      <c r="S205" s="301"/>
      <c r="T205" s="301"/>
    </row>
    <row r="206" spans="1:20" x14ac:dyDescent="0.35">
      <c r="A206" s="301"/>
      <c r="B206" s="301"/>
      <c r="C206" s="301"/>
      <c r="D206" s="301"/>
      <c r="E206" s="301"/>
      <c r="F206" s="301"/>
      <c r="G206" s="301"/>
      <c r="H206" s="301"/>
      <c r="I206" s="301"/>
      <c r="J206" s="301"/>
      <c r="K206" s="301"/>
      <c r="L206" s="301"/>
      <c r="M206" s="301"/>
      <c r="N206" s="301"/>
      <c r="O206" s="301"/>
      <c r="P206" s="301"/>
      <c r="Q206" s="301"/>
      <c r="R206" s="301"/>
      <c r="S206" s="301"/>
      <c r="T206" s="301"/>
    </row>
    <row r="207" spans="1:20" x14ac:dyDescent="0.35">
      <c r="A207" s="301"/>
      <c r="B207" s="301"/>
      <c r="C207" s="301"/>
      <c r="D207" s="301"/>
      <c r="E207" s="301"/>
      <c r="F207" s="301"/>
      <c r="G207" s="301"/>
      <c r="H207" s="301"/>
      <c r="I207" s="301"/>
      <c r="J207" s="301"/>
      <c r="K207" s="301"/>
      <c r="L207" s="301"/>
      <c r="M207" s="301"/>
      <c r="N207" s="301"/>
      <c r="O207" s="301"/>
      <c r="P207" s="301"/>
      <c r="Q207" s="301"/>
      <c r="R207" s="301"/>
      <c r="S207" s="301"/>
      <c r="T207" s="301"/>
    </row>
    <row r="208" spans="1:20" x14ac:dyDescent="0.35">
      <c r="A208" s="301"/>
      <c r="B208" s="301"/>
      <c r="C208" s="301"/>
      <c r="D208" s="301"/>
      <c r="E208" s="301"/>
      <c r="F208" s="301"/>
      <c r="G208" s="301"/>
      <c r="H208" s="301"/>
      <c r="I208" s="301"/>
      <c r="J208" s="301"/>
      <c r="K208" s="301"/>
      <c r="L208" s="301"/>
      <c r="M208" s="301"/>
      <c r="N208" s="301"/>
      <c r="O208" s="301"/>
      <c r="P208" s="301"/>
      <c r="Q208" s="301"/>
      <c r="R208" s="301"/>
      <c r="S208" s="301"/>
      <c r="T208" s="301"/>
    </row>
    <row r="209" spans="1:20" x14ac:dyDescent="0.35">
      <c r="A209" s="301"/>
      <c r="B209" s="301"/>
      <c r="C209" s="301"/>
      <c r="D209" s="301"/>
      <c r="E209" s="301"/>
      <c r="F209" s="301"/>
      <c r="G209" s="301"/>
      <c r="H209" s="301"/>
      <c r="I209" s="301"/>
      <c r="J209" s="301"/>
      <c r="K209" s="301"/>
      <c r="L209" s="301"/>
      <c r="M209" s="301"/>
      <c r="N209" s="301"/>
      <c r="O209" s="301"/>
      <c r="P209" s="301"/>
      <c r="Q209" s="301"/>
      <c r="R209" s="301"/>
      <c r="S209" s="301"/>
      <c r="T209" s="301"/>
    </row>
    <row r="210" spans="1:20" x14ac:dyDescent="0.35">
      <c r="A210" s="301"/>
      <c r="B210" s="301"/>
      <c r="C210" s="301"/>
      <c r="D210" s="301"/>
      <c r="E210" s="301"/>
      <c r="F210" s="301"/>
      <c r="G210" s="301"/>
      <c r="H210" s="301"/>
      <c r="I210" s="301"/>
      <c r="J210" s="301"/>
      <c r="K210" s="301"/>
      <c r="L210" s="301"/>
      <c r="M210" s="301"/>
      <c r="N210" s="301"/>
      <c r="O210" s="301"/>
      <c r="P210" s="301"/>
      <c r="Q210" s="301"/>
      <c r="R210" s="301"/>
      <c r="S210" s="301"/>
      <c r="T210" s="301"/>
    </row>
    <row r="211" spans="1:20" x14ac:dyDescent="0.35">
      <c r="A211" s="301"/>
      <c r="B211" s="301"/>
      <c r="C211" s="301"/>
      <c r="D211" s="301"/>
      <c r="E211" s="301"/>
      <c r="F211" s="301"/>
      <c r="G211" s="301"/>
      <c r="H211" s="301"/>
      <c r="I211" s="301"/>
      <c r="J211" s="301"/>
      <c r="K211" s="301"/>
      <c r="L211" s="301"/>
      <c r="M211" s="301"/>
      <c r="N211" s="301"/>
      <c r="O211" s="301"/>
      <c r="P211" s="301"/>
      <c r="Q211" s="301"/>
      <c r="R211" s="301"/>
      <c r="S211" s="301"/>
      <c r="T211" s="301"/>
    </row>
    <row r="212" spans="1:20" x14ac:dyDescent="0.35">
      <c r="A212" s="301"/>
      <c r="B212" s="301"/>
      <c r="C212" s="301"/>
      <c r="D212" s="301"/>
      <c r="E212" s="301"/>
      <c r="F212" s="301"/>
      <c r="G212" s="301"/>
      <c r="H212" s="301"/>
      <c r="I212" s="301"/>
      <c r="J212" s="301"/>
      <c r="K212" s="301"/>
      <c r="L212" s="301"/>
      <c r="M212" s="301"/>
      <c r="N212" s="301"/>
      <c r="O212" s="301"/>
      <c r="P212" s="301"/>
      <c r="Q212" s="301"/>
      <c r="R212" s="301"/>
      <c r="S212" s="301"/>
      <c r="T212" s="301"/>
    </row>
    <row r="213" spans="1:20" x14ac:dyDescent="0.35">
      <c r="A213" s="301"/>
      <c r="B213" s="301"/>
      <c r="C213" s="301"/>
      <c r="D213" s="301"/>
      <c r="E213" s="301"/>
      <c r="F213" s="301"/>
      <c r="G213" s="301"/>
      <c r="H213" s="301"/>
      <c r="I213" s="301"/>
      <c r="J213" s="301"/>
      <c r="K213" s="301"/>
      <c r="L213" s="301"/>
      <c r="M213" s="301"/>
      <c r="N213" s="301"/>
      <c r="O213" s="301"/>
      <c r="P213" s="301"/>
      <c r="Q213" s="301"/>
      <c r="R213" s="301"/>
      <c r="S213" s="301"/>
      <c r="T213" s="301"/>
    </row>
    <row r="214" spans="1:20" x14ac:dyDescent="0.35">
      <c r="A214" s="301"/>
      <c r="B214" s="301"/>
      <c r="C214" s="301"/>
      <c r="D214" s="301"/>
      <c r="E214" s="301"/>
      <c r="F214" s="301"/>
      <c r="G214" s="301"/>
      <c r="H214" s="301"/>
      <c r="I214" s="301"/>
      <c r="J214" s="301"/>
      <c r="K214" s="301"/>
      <c r="L214" s="301"/>
      <c r="M214" s="301"/>
      <c r="N214" s="301"/>
      <c r="O214" s="301"/>
      <c r="P214" s="301"/>
      <c r="Q214" s="301"/>
      <c r="R214" s="301"/>
      <c r="S214" s="301"/>
      <c r="T214" s="301"/>
    </row>
    <row r="215" spans="1:20" x14ac:dyDescent="0.35">
      <c r="A215" s="301"/>
      <c r="B215" s="301"/>
      <c r="C215" s="301"/>
      <c r="D215" s="301"/>
      <c r="E215" s="301"/>
      <c r="F215" s="301"/>
      <c r="G215" s="301"/>
      <c r="H215" s="301"/>
      <c r="I215" s="301"/>
      <c r="J215" s="301"/>
      <c r="K215" s="301"/>
      <c r="L215" s="301"/>
      <c r="M215" s="301"/>
      <c r="N215" s="301"/>
      <c r="O215" s="301"/>
      <c r="P215" s="301"/>
      <c r="Q215" s="301"/>
      <c r="R215" s="301"/>
      <c r="S215" s="301"/>
      <c r="T215" s="301"/>
    </row>
    <row r="216" spans="1:20" x14ac:dyDescent="0.35">
      <c r="A216" s="301"/>
      <c r="B216" s="301"/>
      <c r="C216" s="301"/>
      <c r="D216" s="301"/>
      <c r="E216" s="301"/>
      <c r="F216" s="301"/>
      <c r="G216" s="301"/>
      <c r="H216" s="301"/>
      <c r="I216" s="301"/>
      <c r="J216" s="301"/>
      <c r="K216" s="301"/>
      <c r="L216" s="301"/>
      <c r="M216" s="301"/>
      <c r="N216" s="301"/>
      <c r="O216" s="301"/>
      <c r="P216" s="301"/>
      <c r="Q216" s="301"/>
      <c r="R216" s="301"/>
      <c r="S216" s="301"/>
      <c r="T216" s="301"/>
    </row>
    <row r="217" spans="1:20" x14ac:dyDescent="0.35">
      <c r="A217" s="301"/>
      <c r="B217" s="301"/>
      <c r="C217" s="301"/>
      <c r="D217" s="301"/>
      <c r="E217" s="301"/>
      <c r="F217" s="301"/>
      <c r="G217" s="301"/>
      <c r="H217" s="301"/>
      <c r="I217" s="301"/>
      <c r="J217" s="301"/>
      <c r="K217" s="301"/>
      <c r="L217" s="301"/>
      <c r="M217" s="301"/>
      <c r="N217" s="301"/>
      <c r="O217" s="301"/>
      <c r="P217" s="301"/>
      <c r="Q217" s="301"/>
      <c r="R217" s="301"/>
      <c r="S217" s="301"/>
      <c r="T217" s="301"/>
    </row>
    <row r="218" spans="1:20" x14ac:dyDescent="0.35">
      <c r="A218" s="301"/>
      <c r="B218" s="301"/>
      <c r="C218" s="301"/>
      <c r="D218" s="301"/>
      <c r="E218" s="301"/>
      <c r="F218" s="301"/>
      <c r="G218" s="301"/>
      <c r="H218" s="301"/>
      <c r="I218" s="301"/>
      <c r="J218" s="301"/>
      <c r="K218" s="301"/>
      <c r="L218" s="301"/>
      <c r="M218" s="301"/>
      <c r="N218" s="301"/>
      <c r="O218" s="301"/>
      <c r="P218" s="301"/>
      <c r="Q218" s="301"/>
      <c r="R218" s="301"/>
      <c r="S218" s="301"/>
      <c r="T218" s="301"/>
    </row>
    <row r="219" spans="1:20" x14ac:dyDescent="0.35">
      <c r="A219" s="301"/>
      <c r="B219" s="301"/>
      <c r="C219" s="301"/>
      <c r="D219" s="301"/>
      <c r="E219" s="301"/>
      <c r="F219" s="301"/>
      <c r="G219" s="301"/>
      <c r="H219" s="301"/>
      <c r="I219" s="301"/>
      <c r="J219" s="301"/>
      <c r="K219" s="301"/>
      <c r="L219" s="301"/>
      <c r="M219" s="301"/>
      <c r="N219" s="301"/>
      <c r="O219" s="301"/>
      <c r="P219" s="301"/>
      <c r="Q219" s="301"/>
      <c r="R219" s="301"/>
      <c r="S219" s="301"/>
      <c r="T219" s="301"/>
    </row>
    <row r="220" spans="1:20" x14ac:dyDescent="0.35">
      <c r="A220" s="301"/>
      <c r="B220" s="301"/>
      <c r="C220" s="301"/>
      <c r="D220" s="301"/>
      <c r="E220" s="301"/>
      <c r="F220" s="301"/>
      <c r="G220" s="301"/>
      <c r="H220" s="301"/>
      <c r="I220" s="301"/>
      <c r="J220" s="301"/>
      <c r="K220" s="301"/>
      <c r="L220" s="301"/>
      <c r="M220" s="301"/>
      <c r="N220" s="301"/>
      <c r="O220" s="301"/>
      <c r="P220" s="301"/>
      <c r="Q220" s="301"/>
      <c r="R220" s="301"/>
      <c r="S220" s="301"/>
      <c r="T220" s="301"/>
    </row>
    <row r="221" spans="1:20" x14ac:dyDescent="0.35">
      <c r="A221" s="301"/>
      <c r="B221" s="301"/>
      <c r="C221" s="301"/>
      <c r="D221" s="301"/>
      <c r="E221" s="301"/>
      <c r="F221" s="301"/>
      <c r="G221" s="301"/>
      <c r="H221" s="301"/>
      <c r="I221" s="301"/>
      <c r="J221" s="301"/>
      <c r="K221" s="301"/>
      <c r="L221" s="301"/>
      <c r="M221" s="301"/>
      <c r="N221" s="301"/>
      <c r="O221" s="301"/>
      <c r="P221" s="301"/>
      <c r="Q221" s="301"/>
      <c r="R221" s="301"/>
      <c r="S221" s="301"/>
      <c r="T221" s="301"/>
    </row>
    <row r="222" spans="1:20" x14ac:dyDescent="0.35">
      <c r="A222" s="301"/>
      <c r="B222" s="301"/>
      <c r="C222" s="301"/>
      <c r="D222" s="301"/>
      <c r="E222" s="301"/>
      <c r="F222" s="301"/>
      <c r="G222" s="301"/>
      <c r="H222" s="301"/>
      <c r="I222" s="301"/>
      <c r="J222" s="301"/>
      <c r="K222" s="301"/>
      <c r="L222" s="301"/>
      <c r="M222" s="301"/>
      <c r="N222" s="301"/>
      <c r="O222" s="301"/>
      <c r="P222" s="301"/>
      <c r="Q222" s="301"/>
      <c r="R222" s="301"/>
      <c r="S222" s="301"/>
      <c r="T222" s="301"/>
    </row>
    <row r="223" spans="1:20" x14ac:dyDescent="0.35">
      <c r="A223" s="301"/>
      <c r="B223" s="301"/>
      <c r="C223" s="301"/>
      <c r="D223" s="301"/>
      <c r="E223" s="301"/>
      <c r="F223" s="301"/>
      <c r="G223" s="301"/>
      <c r="H223" s="301"/>
      <c r="I223" s="301"/>
      <c r="J223" s="301"/>
      <c r="K223" s="301"/>
      <c r="L223" s="301"/>
      <c r="M223" s="301"/>
      <c r="N223" s="301"/>
      <c r="O223" s="301"/>
      <c r="P223" s="301"/>
      <c r="Q223" s="301"/>
      <c r="R223" s="301"/>
      <c r="S223" s="301"/>
      <c r="T223" s="301"/>
    </row>
    <row r="224" spans="1:20" x14ac:dyDescent="0.35">
      <c r="A224" s="301"/>
      <c r="B224" s="301"/>
      <c r="C224" s="301"/>
      <c r="D224" s="301"/>
      <c r="E224" s="301"/>
      <c r="F224" s="301"/>
      <c r="G224" s="301"/>
      <c r="H224" s="301"/>
      <c r="I224" s="301"/>
      <c r="J224" s="301"/>
      <c r="K224" s="301"/>
      <c r="L224" s="301"/>
      <c r="M224" s="301"/>
      <c r="N224" s="301"/>
      <c r="O224" s="301"/>
      <c r="P224" s="301"/>
      <c r="Q224" s="301"/>
      <c r="R224" s="301"/>
      <c r="S224" s="301"/>
      <c r="T224" s="301"/>
    </row>
    <row r="225" spans="1:20" x14ac:dyDescent="0.35">
      <c r="A225" s="301"/>
      <c r="B225" s="301"/>
      <c r="C225" s="301"/>
      <c r="D225" s="301"/>
      <c r="E225" s="301"/>
      <c r="F225" s="301"/>
      <c r="G225" s="301"/>
      <c r="H225" s="301"/>
      <c r="I225" s="301"/>
      <c r="J225" s="301"/>
      <c r="K225" s="301"/>
      <c r="L225" s="301"/>
      <c r="M225" s="301"/>
      <c r="N225" s="301"/>
      <c r="O225" s="301"/>
      <c r="P225" s="301"/>
      <c r="Q225" s="301"/>
      <c r="R225" s="301"/>
      <c r="S225" s="301"/>
      <c r="T225" s="301"/>
    </row>
    <row r="226" spans="1:20" x14ac:dyDescent="0.35">
      <c r="A226" s="301"/>
      <c r="B226" s="301"/>
      <c r="C226" s="301"/>
      <c r="D226" s="301"/>
      <c r="E226" s="301"/>
      <c r="F226" s="301"/>
      <c r="G226" s="301"/>
      <c r="H226" s="301"/>
      <c r="I226" s="301"/>
      <c r="J226" s="301"/>
      <c r="K226" s="301"/>
      <c r="L226" s="301"/>
      <c r="M226" s="301"/>
      <c r="N226" s="301"/>
      <c r="O226" s="301"/>
      <c r="P226" s="301"/>
      <c r="Q226" s="301"/>
      <c r="R226" s="301"/>
      <c r="S226" s="301"/>
      <c r="T226" s="301"/>
    </row>
    <row r="227" spans="1:20" x14ac:dyDescent="0.35">
      <c r="A227" s="301"/>
      <c r="B227" s="301"/>
      <c r="C227" s="301"/>
      <c r="D227" s="301"/>
      <c r="E227" s="301"/>
      <c r="F227" s="301"/>
      <c r="G227" s="301"/>
      <c r="H227" s="301"/>
      <c r="I227" s="301"/>
      <c r="J227" s="301"/>
      <c r="K227" s="301"/>
      <c r="L227" s="301"/>
      <c r="M227" s="301"/>
      <c r="N227" s="301"/>
      <c r="O227" s="301"/>
      <c r="P227" s="301"/>
      <c r="Q227" s="301"/>
      <c r="R227" s="301"/>
      <c r="S227" s="301"/>
      <c r="T227" s="301"/>
    </row>
    <row r="228" spans="1:20" x14ac:dyDescent="0.35">
      <c r="A228" s="301"/>
      <c r="B228" s="301"/>
      <c r="C228" s="301"/>
      <c r="D228" s="301"/>
      <c r="E228" s="301"/>
      <c r="F228" s="301"/>
      <c r="G228" s="301"/>
      <c r="H228" s="301"/>
      <c r="I228" s="301"/>
      <c r="J228" s="301"/>
      <c r="K228" s="301"/>
      <c r="L228" s="301"/>
      <c r="M228" s="301"/>
      <c r="N228" s="301"/>
      <c r="O228" s="301"/>
      <c r="P228" s="301"/>
      <c r="Q228" s="301"/>
      <c r="R228" s="301"/>
      <c r="S228" s="301"/>
      <c r="T228" s="301"/>
    </row>
    <row r="229" spans="1:20" x14ac:dyDescent="0.35">
      <c r="A229" s="301"/>
      <c r="B229" s="301"/>
      <c r="C229" s="301"/>
      <c r="D229" s="301"/>
      <c r="E229" s="301"/>
      <c r="F229" s="301"/>
      <c r="G229" s="301"/>
      <c r="H229" s="301"/>
      <c r="I229" s="301"/>
      <c r="J229" s="301"/>
      <c r="K229" s="301"/>
      <c r="L229" s="301"/>
      <c r="M229" s="301"/>
      <c r="N229" s="301"/>
      <c r="O229" s="301"/>
      <c r="P229" s="301"/>
      <c r="Q229" s="301"/>
      <c r="R229" s="301"/>
      <c r="S229" s="301"/>
      <c r="T229" s="301"/>
    </row>
    <row r="230" spans="1:20" x14ac:dyDescent="0.35">
      <c r="A230" s="301"/>
      <c r="B230" s="301"/>
      <c r="C230" s="301"/>
      <c r="D230" s="301"/>
      <c r="E230" s="301"/>
      <c r="F230" s="301"/>
      <c r="G230" s="301"/>
      <c r="H230" s="301"/>
      <c r="I230" s="301"/>
      <c r="J230" s="301"/>
      <c r="K230" s="301"/>
      <c r="L230" s="301"/>
      <c r="M230" s="301"/>
      <c r="N230" s="301"/>
      <c r="O230" s="301"/>
      <c r="P230" s="301"/>
      <c r="Q230" s="301"/>
      <c r="R230" s="301"/>
      <c r="S230" s="301"/>
      <c r="T230" s="301"/>
    </row>
    <row r="231" spans="1:20" x14ac:dyDescent="0.35">
      <c r="A231" s="301"/>
      <c r="B231" s="301"/>
      <c r="C231" s="301"/>
      <c r="D231" s="301"/>
      <c r="E231" s="301"/>
      <c r="F231" s="301"/>
      <c r="G231" s="301"/>
      <c r="H231" s="301"/>
      <c r="I231" s="301"/>
      <c r="J231" s="301"/>
      <c r="K231" s="301"/>
      <c r="L231" s="301"/>
      <c r="M231" s="301"/>
      <c r="N231" s="301"/>
      <c r="O231" s="301"/>
      <c r="P231" s="301"/>
      <c r="Q231" s="301"/>
      <c r="R231" s="301"/>
      <c r="S231" s="301"/>
      <c r="T231" s="301"/>
    </row>
    <row r="232" spans="1:20" x14ac:dyDescent="0.35">
      <c r="A232" s="301"/>
      <c r="B232" s="301"/>
      <c r="C232" s="301"/>
      <c r="D232" s="301"/>
      <c r="E232" s="301"/>
      <c r="F232" s="301"/>
      <c r="G232" s="301"/>
      <c r="H232" s="301"/>
      <c r="I232" s="301"/>
      <c r="J232" s="301"/>
      <c r="K232" s="301"/>
      <c r="L232" s="301"/>
      <c r="M232" s="301"/>
      <c r="N232" s="301"/>
      <c r="O232" s="301"/>
      <c r="P232" s="301"/>
      <c r="Q232" s="301"/>
      <c r="R232" s="301"/>
      <c r="S232" s="301"/>
      <c r="T232" s="301"/>
    </row>
    <row r="233" spans="1:20" x14ac:dyDescent="0.35">
      <c r="A233" s="301"/>
      <c r="B233" s="301"/>
      <c r="C233" s="301"/>
      <c r="D233" s="301"/>
      <c r="E233" s="301"/>
      <c r="F233" s="301"/>
      <c r="G233" s="301"/>
      <c r="H233" s="301"/>
      <c r="I233" s="301"/>
      <c r="J233" s="301"/>
      <c r="K233" s="301"/>
      <c r="L233" s="301"/>
      <c r="M233" s="301"/>
      <c r="N233" s="301"/>
      <c r="O233" s="301"/>
      <c r="P233" s="301"/>
      <c r="Q233" s="301"/>
      <c r="R233" s="301"/>
      <c r="S233" s="301"/>
      <c r="T233" s="301"/>
    </row>
    <row r="234" spans="1:20" x14ac:dyDescent="0.35">
      <c r="A234" s="301"/>
      <c r="B234" s="301"/>
      <c r="C234" s="301"/>
      <c r="D234" s="301"/>
      <c r="E234" s="301"/>
      <c r="F234" s="301"/>
      <c r="G234" s="301"/>
      <c r="H234" s="301"/>
      <c r="I234" s="301"/>
      <c r="J234" s="301"/>
      <c r="K234" s="301"/>
      <c r="L234" s="301"/>
      <c r="M234" s="301"/>
      <c r="N234" s="301"/>
      <c r="O234" s="301"/>
      <c r="P234" s="301"/>
      <c r="Q234" s="301"/>
      <c r="R234" s="301"/>
      <c r="S234" s="301"/>
      <c r="T234" s="301"/>
    </row>
    <row r="235" spans="1:20" x14ac:dyDescent="0.35">
      <c r="A235" s="301"/>
      <c r="B235" s="301"/>
      <c r="C235" s="301"/>
      <c r="D235" s="301"/>
      <c r="E235" s="301"/>
      <c r="F235" s="301"/>
      <c r="G235" s="301"/>
      <c r="H235" s="301"/>
      <c r="I235" s="301"/>
      <c r="J235" s="301"/>
      <c r="K235" s="301"/>
      <c r="L235" s="301"/>
      <c r="M235" s="301"/>
      <c r="N235" s="301"/>
      <c r="O235" s="301"/>
      <c r="P235" s="301"/>
      <c r="Q235" s="301"/>
      <c r="R235" s="301"/>
      <c r="S235" s="301"/>
      <c r="T235" s="301"/>
    </row>
    <row r="236" spans="1:20" x14ac:dyDescent="0.35">
      <c r="A236" s="301"/>
      <c r="B236" s="301"/>
      <c r="C236" s="301"/>
      <c r="D236" s="301"/>
      <c r="E236" s="301"/>
      <c r="F236" s="301"/>
      <c r="G236" s="301"/>
      <c r="H236" s="301"/>
      <c r="I236" s="301"/>
      <c r="J236" s="301"/>
      <c r="K236" s="301"/>
      <c r="L236" s="301"/>
      <c r="M236" s="301"/>
      <c r="N236" s="301"/>
      <c r="O236" s="301"/>
      <c r="P236" s="301"/>
      <c r="Q236" s="301"/>
      <c r="R236" s="301"/>
      <c r="S236" s="301"/>
      <c r="T236" s="301"/>
    </row>
    <row r="237" spans="1:20" x14ac:dyDescent="0.35">
      <c r="A237" s="301"/>
      <c r="B237" s="301"/>
      <c r="C237" s="301"/>
      <c r="D237" s="301"/>
      <c r="E237" s="301"/>
      <c r="F237" s="301"/>
      <c r="G237" s="301"/>
      <c r="H237" s="301"/>
      <c r="I237" s="301"/>
      <c r="J237" s="301"/>
      <c r="K237" s="301"/>
      <c r="L237" s="301"/>
      <c r="M237" s="301"/>
      <c r="N237" s="301"/>
      <c r="O237" s="301"/>
      <c r="P237" s="301"/>
      <c r="Q237" s="301"/>
      <c r="R237" s="301"/>
      <c r="S237" s="301"/>
      <c r="T237" s="301"/>
    </row>
    <row r="238" spans="1:20" x14ac:dyDescent="0.35">
      <c r="A238" s="301"/>
      <c r="B238" s="301"/>
      <c r="C238" s="301"/>
      <c r="D238" s="301"/>
      <c r="E238" s="301"/>
      <c r="F238" s="301"/>
      <c r="G238" s="301"/>
      <c r="H238" s="301"/>
      <c r="I238" s="301"/>
      <c r="J238" s="301"/>
      <c r="K238" s="301"/>
      <c r="L238" s="301"/>
      <c r="M238" s="301"/>
      <c r="N238" s="301"/>
      <c r="O238" s="301"/>
      <c r="P238" s="301"/>
      <c r="Q238" s="301"/>
      <c r="R238" s="301"/>
      <c r="S238" s="301"/>
      <c r="T238" s="301"/>
    </row>
    <row r="239" spans="1:20" x14ac:dyDescent="0.35">
      <c r="A239" s="301"/>
      <c r="B239" s="301"/>
      <c r="C239" s="301"/>
      <c r="D239" s="301"/>
      <c r="E239" s="301"/>
      <c r="F239" s="301"/>
      <c r="G239" s="301"/>
      <c r="H239" s="301"/>
      <c r="I239" s="301"/>
      <c r="J239" s="301"/>
      <c r="K239" s="301"/>
      <c r="L239" s="301"/>
      <c r="M239" s="301"/>
      <c r="N239" s="301"/>
      <c r="O239" s="301"/>
      <c r="P239" s="301"/>
      <c r="Q239" s="301"/>
      <c r="R239" s="301"/>
      <c r="S239" s="301"/>
      <c r="T239" s="301"/>
    </row>
    <row r="240" spans="1:20" x14ac:dyDescent="0.35">
      <c r="A240" s="301"/>
      <c r="B240" s="301"/>
      <c r="C240" s="301"/>
      <c r="D240" s="301"/>
      <c r="E240" s="301"/>
      <c r="F240" s="301"/>
      <c r="G240" s="301"/>
      <c r="H240" s="301"/>
      <c r="I240" s="301"/>
      <c r="J240" s="301"/>
      <c r="K240" s="301"/>
      <c r="L240" s="301"/>
      <c r="M240" s="301"/>
      <c r="N240" s="301"/>
      <c r="O240" s="301"/>
      <c r="P240" s="301"/>
      <c r="Q240" s="301"/>
      <c r="R240" s="301"/>
      <c r="S240" s="301"/>
      <c r="T240" s="301"/>
    </row>
    <row r="241" spans="1:20" x14ac:dyDescent="0.35">
      <c r="A241" s="301"/>
      <c r="B241" s="301"/>
      <c r="C241" s="301"/>
      <c r="D241" s="301"/>
      <c r="E241" s="301"/>
      <c r="F241" s="301"/>
      <c r="G241" s="301"/>
      <c r="H241" s="301"/>
      <c r="I241" s="301"/>
      <c r="J241" s="301"/>
      <c r="K241" s="301"/>
      <c r="L241" s="301"/>
      <c r="M241" s="301"/>
      <c r="N241" s="301"/>
      <c r="O241" s="301"/>
      <c r="P241" s="301"/>
      <c r="Q241" s="301"/>
      <c r="R241" s="301"/>
      <c r="S241" s="301"/>
      <c r="T241" s="301"/>
    </row>
    <row r="242" spans="1:20" x14ac:dyDescent="0.35">
      <c r="A242" s="301"/>
      <c r="B242" s="301"/>
      <c r="C242" s="301"/>
      <c r="D242" s="301"/>
      <c r="E242" s="301"/>
      <c r="F242" s="301"/>
      <c r="G242" s="301"/>
      <c r="H242" s="301"/>
      <c r="I242" s="301"/>
      <c r="J242" s="301"/>
      <c r="K242" s="301"/>
      <c r="L242" s="301"/>
      <c r="M242" s="301"/>
      <c r="N242" s="301"/>
      <c r="O242" s="301"/>
      <c r="P242" s="301"/>
      <c r="Q242" s="301"/>
      <c r="R242" s="301"/>
      <c r="S242" s="301"/>
      <c r="T242" s="301"/>
    </row>
    <row r="243" spans="1:20" x14ac:dyDescent="0.35">
      <c r="A243" s="301"/>
      <c r="B243" s="301"/>
      <c r="C243" s="301"/>
      <c r="D243" s="301"/>
      <c r="E243" s="301"/>
      <c r="F243" s="301"/>
      <c r="G243" s="301"/>
      <c r="H243" s="301"/>
      <c r="I243" s="301"/>
      <c r="J243" s="301"/>
      <c r="K243" s="301"/>
      <c r="L243" s="301"/>
      <c r="M243" s="301"/>
      <c r="N243" s="301"/>
      <c r="O243" s="301"/>
      <c r="P243" s="301"/>
      <c r="Q243" s="301"/>
      <c r="R243" s="301"/>
      <c r="S243" s="301"/>
      <c r="T243" s="301"/>
    </row>
    <row r="244" spans="1:20" x14ac:dyDescent="0.35">
      <c r="A244" s="301"/>
      <c r="B244" s="301"/>
      <c r="C244" s="301"/>
      <c r="D244" s="301"/>
      <c r="E244" s="301"/>
      <c r="F244" s="301"/>
      <c r="G244" s="301"/>
      <c r="H244" s="301"/>
      <c r="I244" s="301"/>
      <c r="J244" s="301"/>
      <c r="K244" s="301"/>
      <c r="L244" s="301"/>
      <c r="M244" s="301"/>
      <c r="N244" s="301"/>
      <c r="O244" s="301"/>
      <c r="P244" s="301"/>
      <c r="Q244" s="301"/>
      <c r="R244" s="301"/>
      <c r="S244" s="301"/>
      <c r="T244" s="301"/>
    </row>
    <row r="245" spans="1:20" x14ac:dyDescent="0.35">
      <c r="A245" s="301"/>
      <c r="B245" s="301"/>
      <c r="C245" s="301"/>
      <c r="D245" s="301"/>
      <c r="E245" s="301"/>
      <c r="F245" s="301"/>
      <c r="G245" s="301"/>
      <c r="H245" s="301"/>
      <c r="I245" s="301"/>
      <c r="J245" s="301"/>
      <c r="K245" s="301"/>
      <c r="L245" s="301"/>
      <c r="M245" s="301"/>
      <c r="N245" s="301"/>
      <c r="O245" s="301"/>
      <c r="P245" s="301"/>
      <c r="Q245" s="301"/>
      <c r="R245" s="301"/>
      <c r="S245" s="301"/>
      <c r="T245" s="301"/>
    </row>
    <row r="246" spans="1:20" x14ac:dyDescent="0.35">
      <c r="A246" s="301"/>
      <c r="B246" s="301"/>
      <c r="C246" s="301"/>
      <c r="D246" s="301"/>
      <c r="E246" s="301"/>
      <c r="F246" s="301"/>
      <c r="G246" s="301"/>
      <c r="H246" s="301"/>
      <c r="I246" s="301"/>
      <c r="J246" s="301"/>
      <c r="K246" s="301"/>
      <c r="L246" s="301"/>
      <c r="M246" s="301"/>
      <c r="N246" s="301"/>
      <c r="O246" s="301"/>
      <c r="P246" s="301"/>
      <c r="Q246" s="301"/>
      <c r="R246" s="301"/>
      <c r="S246" s="301"/>
      <c r="T246" s="301"/>
    </row>
    <row r="247" spans="1:20" x14ac:dyDescent="0.35">
      <c r="A247" s="301"/>
      <c r="B247" s="301"/>
      <c r="C247" s="301"/>
      <c r="D247" s="301"/>
      <c r="E247" s="301"/>
      <c r="F247" s="301"/>
      <c r="G247" s="301"/>
      <c r="H247" s="301"/>
      <c r="I247" s="301"/>
      <c r="J247" s="301"/>
      <c r="K247" s="301"/>
      <c r="L247" s="301"/>
      <c r="M247" s="301"/>
      <c r="N247" s="301"/>
      <c r="O247" s="301"/>
      <c r="P247" s="301"/>
      <c r="Q247" s="301"/>
      <c r="R247" s="301"/>
      <c r="S247" s="301"/>
      <c r="T247" s="301"/>
    </row>
    <row r="248" spans="1:20" x14ac:dyDescent="0.35">
      <c r="A248" s="301"/>
      <c r="B248" s="301"/>
      <c r="C248" s="301"/>
      <c r="D248" s="301"/>
      <c r="E248" s="301"/>
      <c r="F248" s="301"/>
      <c r="G248" s="301"/>
      <c r="H248" s="301"/>
      <c r="I248" s="301"/>
      <c r="J248" s="301"/>
      <c r="K248" s="301"/>
      <c r="L248" s="301"/>
      <c r="M248" s="301"/>
      <c r="N248" s="301"/>
      <c r="O248" s="301"/>
      <c r="P248" s="301"/>
      <c r="Q248" s="301"/>
      <c r="R248" s="301"/>
      <c r="S248" s="301"/>
      <c r="T248" s="301"/>
    </row>
    <row r="249" spans="1:20" x14ac:dyDescent="0.35">
      <c r="A249" s="301"/>
      <c r="B249" s="301"/>
      <c r="C249" s="301"/>
      <c r="D249" s="301"/>
      <c r="E249" s="301"/>
      <c r="F249" s="301"/>
      <c r="G249" s="301"/>
      <c r="H249" s="301"/>
      <c r="I249" s="301"/>
      <c r="J249" s="301"/>
      <c r="K249" s="301"/>
      <c r="L249" s="301"/>
      <c r="M249" s="301"/>
      <c r="N249" s="301"/>
      <c r="O249" s="301"/>
      <c r="P249" s="301"/>
      <c r="Q249" s="301"/>
      <c r="R249" s="301"/>
      <c r="S249" s="301"/>
      <c r="T249" s="301"/>
    </row>
    <row r="250" spans="1:20" x14ac:dyDescent="0.35">
      <c r="A250" s="301"/>
      <c r="B250" s="301"/>
      <c r="C250" s="301"/>
      <c r="D250" s="301"/>
      <c r="E250" s="301"/>
      <c r="F250" s="301"/>
      <c r="G250" s="301"/>
      <c r="H250" s="301"/>
      <c r="I250" s="301"/>
      <c r="J250" s="301"/>
      <c r="K250" s="301"/>
      <c r="L250" s="301"/>
      <c r="M250" s="301"/>
      <c r="N250" s="301"/>
      <c r="O250" s="301"/>
      <c r="P250" s="301"/>
      <c r="Q250" s="301"/>
      <c r="R250" s="301"/>
      <c r="S250" s="301"/>
      <c r="T250" s="301"/>
    </row>
    <row r="251" spans="1:20" x14ac:dyDescent="0.35">
      <c r="A251" s="301"/>
      <c r="B251" s="301"/>
      <c r="C251" s="301"/>
      <c r="D251" s="301"/>
      <c r="E251" s="301"/>
      <c r="F251" s="301"/>
      <c r="G251" s="301"/>
      <c r="H251" s="301"/>
      <c r="I251" s="301"/>
      <c r="J251" s="301"/>
      <c r="K251" s="301"/>
      <c r="L251" s="301"/>
      <c r="M251" s="301"/>
      <c r="N251" s="301"/>
      <c r="O251" s="301"/>
      <c r="P251" s="301"/>
      <c r="Q251" s="301"/>
      <c r="R251" s="301"/>
      <c r="S251" s="301"/>
      <c r="T251" s="301"/>
    </row>
    <row r="252" spans="1:20" x14ac:dyDescent="0.35">
      <c r="A252" s="301"/>
      <c r="B252" s="301"/>
      <c r="C252" s="301"/>
      <c r="D252" s="301"/>
      <c r="E252" s="301"/>
      <c r="F252" s="301"/>
      <c r="G252" s="301"/>
      <c r="H252" s="301"/>
      <c r="I252" s="301"/>
      <c r="J252" s="301"/>
      <c r="K252" s="301"/>
      <c r="L252" s="301"/>
      <c r="M252" s="301"/>
      <c r="N252" s="301"/>
      <c r="O252" s="301"/>
      <c r="P252" s="301"/>
      <c r="Q252" s="301"/>
      <c r="R252" s="301"/>
      <c r="S252" s="301"/>
      <c r="T252" s="301"/>
    </row>
    <row r="253" spans="1:20" x14ac:dyDescent="0.35">
      <c r="A253" s="301"/>
      <c r="B253" s="301"/>
      <c r="C253" s="301"/>
      <c r="D253" s="301"/>
      <c r="E253" s="301"/>
      <c r="F253" s="301"/>
      <c r="G253" s="301"/>
      <c r="H253" s="301"/>
      <c r="I253" s="301"/>
      <c r="J253" s="301"/>
      <c r="K253" s="301"/>
      <c r="L253" s="301"/>
      <c r="M253" s="301"/>
      <c r="N253" s="301"/>
      <c r="O253" s="301"/>
      <c r="P253" s="301"/>
      <c r="Q253" s="301"/>
      <c r="R253" s="301"/>
      <c r="S253" s="301"/>
      <c r="T253" s="301"/>
    </row>
    <row r="254" spans="1:20" x14ac:dyDescent="0.35">
      <c r="A254" s="301"/>
      <c r="B254" s="301"/>
      <c r="C254" s="301"/>
      <c r="D254" s="301"/>
      <c r="E254" s="301"/>
      <c r="F254" s="301"/>
      <c r="G254" s="301"/>
      <c r="H254" s="301"/>
      <c r="I254" s="301"/>
      <c r="J254" s="301"/>
      <c r="K254" s="301"/>
      <c r="L254" s="301"/>
      <c r="M254" s="301"/>
      <c r="N254" s="301"/>
      <c r="O254" s="301"/>
      <c r="P254" s="301"/>
      <c r="Q254" s="301"/>
      <c r="R254" s="301"/>
      <c r="S254" s="301"/>
      <c r="T254" s="301"/>
    </row>
    <row r="255" spans="1:20" x14ac:dyDescent="0.35">
      <c r="A255" s="301"/>
      <c r="B255" s="301"/>
      <c r="C255" s="301"/>
      <c r="D255" s="301"/>
      <c r="E255" s="301"/>
      <c r="F255" s="301"/>
      <c r="G255" s="301"/>
      <c r="H255" s="301"/>
      <c r="I255" s="301"/>
      <c r="J255" s="301"/>
      <c r="K255" s="301"/>
      <c r="L255" s="301"/>
      <c r="M255" s="301"/>
      <c r="N255" s="301"/>
      <c r="O255" s="301"/>
      <c r="P255" s="301"/>
      <c r="Q255" s="301"/>
      <c r="R255" s="301"/>
      <c r="S255" s="301"/>
      <c r="T255" s="301"/>
    </row>
    <row r="256" spans="1:20" x14ac:dyDescent="0.35">
      <c r="A256" s="301"/>
      <c r="B256" s="301"/>
      <c r="C256" s="301"/>
      <c r="D256" s="301"/>
      <c r="E256" s="301"/>
      <c r="F256" s="301"/>
      <c r="G256" s="301"/>
      <c r="H256" s="301"/>
      <c r="I256" s="301"/>
      <c r="J256" s="301"/>
      <c r="K256" s="301"/>
      <c r="L256" s="301"/>
      <c r="M256" s="301"/>
      <c r="N256" s="301"/>
      <c r="O256" s="301"/>
      <c r="P256" s="301"/>
      <c r="Q256" s="301"/>
      <c r="R256" s="301"/>
      <c r="S256" s="301"/>
      <c r="T256" s="301"/>
    </row>
    <row r="257" spans="1:20" x14ac:dyDescent="0.35">
      <c r="A257" s="301"/>
      <c r="B257" s="301"/>
      <c r="C257" s="301"/>
      <c r="D257" s="301"/>
      <c r="E257" s="301"/>
      <c r="F257" s="301"/>
      <c r="G257" s="301"/>
      <c r="H257" s="301"/>
      <c r="I257" s="301"/>
      <c r="J257" s="301"/>
      <c r="K257" s="301"/>
      <c r="L257" s="301"/>
      <c r="M257" s="301"/>
      <c r="N257" s="301"/>
      <c r="O257" s="301"/>
      <c r="P257" s="301"/>
      <c r="Q257" s="301"/>
      <c r="R257" s="301"/>
      <c r="S257" s="301"/>
      <c r="T257" s="301"/>
    </row>
    <row r="258" spans="1:20" x14ac:dyDescent="0.35">
      <c r="A258" s="301"/>
      <c r="B258" s="301"/>
      <c r="C258" s="301"/>
      <c r="D258" s="301"/>
      <c r="E258" s="301"/>
      <c r="F258" s="301"/>
      <c r="G258" s="301"/>
      <c r="H258" s="301"/>
      <c r="I258" s="301"/>
      <c r="J258" s="301"/>
      <c r="K258" s="301"/>
      <c r="L258" s="301"/>
      <c r="M258" s="301"/>
      <c r="N258" s="301"/>
      <c r="O258" s="301"/>
      <c r="P258" s="301"/>
      <c r="Q258" s="301"/>
      <c r="R258" s="301"/>
      <c r="S258" s="301"/>
      <c r="T258" s="301"/>
    </row>
    <row r="259" spans="1:20" x14ac:dyDescent="0.35">
      <c r="A259" s="301"/>
      <c r="B259" s="301"/>
      <c r="C259" s="301"/>
      <c r="D259" s="301"/>
      <c r="E259" s="301"/>
      <c r="F259" s="301"/>
      <c r="G259" s="301"/>
      <c r="H259" s="301"/>
      <c r="I259" s="301"/>
      <c r="J259" s="301"/>
      <c r="K259" s="301"/>
      <c r="L259" s="301"/>
      <c r="M259" s="301"/>
      <c r="N259" s="301"/>
      <c r="O259" s="301"/>
      <c r="P259" s="301"/>
      <c r="Q259" s="301"/>
      <c r="R259" s="301"/>
      <c r="S259" s="301"/>
      <c r="T259" s="301"/>
    </row>
    <row r="260" spans="1:20" x14ac:dyDescent="0.35">
      <c r="A260" s="301"/>
      <c r="B260" s="301"/>
      <c r="C260" s="301"/>
      <c r="D260" s="301"/>
      <c r="E260" s="301"/>
      <c r="F260" s="301"/>
      <c r="G260" s="301"/>
      <c r="H260" s="301"/>
      <c r="I260" s="301"/>
      <c r="J260" s="301"/>
      <c r="K260" s="301"/>
      <c r="L260" s="301"/>
      <c r="M260" s="301"/>
      <c r="N260" s="301"/>
      <c r="O260" s="301"/>
      <c r="P260" s="301"/>
      <c r="Q260" s="301"/>
      <c r="R260" s="301"/>
      <c r="S260" s="301"/>
      <c r="T260" s="301"/>
    </row>
    <row r="261" spans="1:20" x14ac:dyDescent="0.35">
      <c r="A261" s="301"/>
      <c r="B261" s="301"/>
      <c r="C261" s="301"/>
      <c r="D261" s="301"/>
      <c r="E261" s="301"/>
      <c r="F261" s="301"/>
      <c r="G261" s="301"/>
      <c r="H261" s="301"/>
      <c r="I261" s="301"/>
      <c r="J261" s="301"/>
      <c r="K261" s="301"/>
      <c r="L261" s="301"/>
      <c r="M261" s="301"/>
      <c r="N261" s="301"/>
      <c r="O261" s="301"/>
      <c r="P261" s="301"/>
      <c r="Q261" s="301"/>
      <c r="R261" s="301"/>
      <c r="S261" s="301"/>
      <c r="T261" s="301"/>
    </row>
    <row r="262" spans="1:20" x14ac:dyDescent="0.35">
      <c r="A262" s="301"/>
      <c r="B262" s="301"/>
      <c r="C262" s="301"/>
      <c r="D262" s="301"/>
      <c r="E262" s="301"/>
      <c r="F262" s="301"/>
      <c r="G262" s="301"/>
      <c r="H262" s="301"/>
      <c r="I262" s="301"/>
      <c r="J262" s="301"/>
      <c r="K262" s="301"/>
      <c r="L262" s="301"/>
      <c r="M262" s="301"/>
      <c r="N262" s="301"/>
      <c r="O262" s="301"/>
      <c r="P262" s="301"/>
      <c r="Q262" s="301"/>
      <c r="R262" s="301"/>
      <c r="S262" s="301"/>
      <c r="T262" s="301"/>
    </row>
    <row r="263" spans="1:20" x14ac:dyDescent="0.35">
      <c r="A263" s="301"/>
      <c r="B263" s="301"/>
      <c r="C263" s="301"/>
      <c r="D263" s="301"/>
      <c r="E263" s="301"/>
      <c r="F263" s="301"/>
      <c r="G263" s="301"/>
      <c r="H263" s="301"/>
      <c r="I263" s="301"/>
      <c r="J263" s="301"/>
      <c r="K263" s="301"/>
      <c r="L263" s="301"/>
      <c r="M263" s="301"/>
      <c r="N263" s="301"/>
      <c r="O263" s="301"/>
      <c r="P263" s="301"/>
      <c r="Q263" s="301"/>
      <c r="R263" s="301"/>
      <c r="S263" s="301"/>
      <c r="T263" s="301"/>
    </row>
    <row r="264" spans="1:20" x14ac:dyDescent="0.35">
      <c r="A264" s="301"/>
      <c r="B264" s="301"/>
      <c r="C264" s="301"/>
      <c r="D264" s="301"/>
      <c r="E264" s="301"/>
      <c r="F264" s="301"/>
      <c r="G264" s="301"/>
      <c r="H264" s="301"/>
      <c r="I264" s="301"/>
      <c r="J264" s="301"/>
      <c r="K264" s="301"/>
      <c r="L264" s="301"/>
      <c r="M264" s="301"/>
      <c r="N264" s="301"/>
      <c r="O264" s="301"/>
      <c r="P264" s="301"/>
      <c r="Q264" s="301"/>
      <c r="R264" s="301"/>
      <c r="S264" s="301"/>
      <c r="T264" s="301"/>
    </row>
    <row r="265" spans="1:20" x14ac:dyDescent="0.35">
      <c r="A265" s="301"/>
      <c r="B265" s="301"/>
      <c r="C265" s="301"/>
      <c r="D265" s="301"/>
      <c r="E265" s="301"/>
      <c r="F265" s="301"/>
      <c r="G265" s="301"/>
      <c r="H265" s="301"/>
      <c r="I265" s="301"/>
      <c r="J265" s="301"/>
      <c r="K265" s="301"/>
      <c r="L265" s="301"/>
      <c r="M265" s="301"/>
      <c r="N265" s="301"/>
      <c r="O265" s="301"/>
      <c r="P265" s="301"/>
      <c r="Q265" s="301"/>
      <c r="R265" s="301"/>
      <c r="S265" s="301"/>
      <c r="T265" s="301"/>
    </row>
    <row r="266" spans="1:20" x14ac:dyDescent="0.35">
      <c r="A266" s="301"/>
      <c r="B266" s="301"/>
      <c r="C266" s="301"/>
      <c r="D266" s="301"/>
      <c r="E266" s="301"/>
      <c r="F266" s="301"/>
      <c r="G266" s="301"/>
      <c r="H266" s="301"/>
      <c r="I266" s="301"/>
      <c r="J266" s="301"/>
      <c r="K266" s="301"/>
      <c r="L266" s="301"/>
      <c r="M266" s="301"/>
      <c r="N266" s="301"/>
      <c r="O266" s="301"/>
      <c r="P266" s="301"/>
      <c r="Q266" s="301"/>
      <c r="R266" s="301"/>
      <c r="S266" s="301"/>
      <c r="T266" s="301"/>
    </row>
    <row r="267" spans="1:20" x14ac:dyDescent="0.35">
      <c r="A267" s="301"/>
      <c r="B267" s="301"/>
      <c r="C267" s="301"/>
      <c r="D267" s="301"/>
      <c r="E267" s="301"/>
      <c r="F267" s="301"/>
      <c r="G267" s="301"/>
      <c r="H267" s="301"/>
      <c r="I267" s="301"/>
      <c r="J267" s="301"/>
      <c r="K267" s="301"/>
      <c r="L267" s="301"/>
      <c r="M267" s="301"/>
      <c r="N267" s="301"/>
      <c r="O267" s="301"/>
      <c r="P267" s="301"/>
      <c r="Q267" s="301"/>
      <c r="R267" s="301"/>
      <c r="S267" s="301"/>
      <c r="T267" s="301"/>
    </row>
    <row r="268" spans="1:20" x14ac:dyDescent="0.35">
      <c r="A268" s="301"/>
      <c r="B268" s="301"/>
      <c r="C268" s="301"/>
      <c r="D268" s="301"/>
      <c r="E268" s="301"/>
      <c r="F268" s="301"/>
      <c r="G268" s="301"/>
      <c r="H268" s="301"/>
      <c r="I268" s="301"/>
      <c r="J268" s="301"/>
      <c r="K268" s="301"/>
      <c r="L268" s="301"/>
      <c r="M268" s="301"/>
      <c r="N268" s="301"/>
      <c r="O268" s="301"/>
      <c r="P268" s="301"/>
      <c r="Q268" s="301"/>
      <c r="R268" s="301"/>
      <c r="S268" s="301"/>
      <c r="T268" s="301"/>
    </row>
    <row r="269" spans="1:20" x14ac:dyDescent="0.35">
      <c r="A269" s="301"/>
      <c r="B269" s="301"/>
      <c r="C269" s="301"/>
      <c r="D269" s="301"/>
      <c r="E269" s="301"/>
      <c r="F269" s="301"/>
      <c r="G269" s="301"/>
      <c r="H269" s="301"/>
      <c r="I269" s="301"/>
      <c r="J269" s="301"/>
      <c r="K269" s="301"/>
      <c r="L269" s="301"/>
      <c r="M269" s="301"/>
      <c r="N269" s="301"/>
      <c r="O269" s="301"/>
      <c r="P269" s="301"/>
      <c r="Q269" s="301"/>
      <c r="R269" s="301"/>
      <c r="S269" s="301"/>
      <c r="T269" s="301"/>
    </row>
    <row r="270" spans="1:20" x14ac:dyDescent="0.35">
      <c r="A270" s="301"/>
      <c r="B270" s="301"/>
      <c r="C270" s="301"/>
      <c r="D270" s="301"/>
      <c r="E270" s="301"/>
      <c r="F270" s="301"/>
      <c r="G270" s="301"/>
      <c r="H270" s="301"/>
      <c r="I270" s="301"/>
      <c r="J270" s="301"/>
      <c r="K270" s="301"/>
      <c r="L270" s="301"/>
      <c r="M270" s="301"/>
      <c r="N270" s="301"/>
      <c r="O270" s="301"/>
      <c r="P270" s="301"/>
      <c r="Q270" s="301"/>
      <c r="R270" s="301"/>
      <c r="S270" s="301"/>
      <c r="T270" s="301"/>
    </row>
    <row r="271" spans="1:20" x14ac:dyDescent="0.35">
      <c r="A271" s="301"/>
      <c r="B271" s="301"/>
      <c r="C271" s="301"/>
      <c r="D271" s="301"/>
      <c r="E271" s="301"/>
      <c r="F271" s="301"/>
      <c r="G271" s="301"/>
      <c r="H271" s="301"/>
      <c r="I271" s="301"/>
      <c r="J271" s="301"/>
      <c r="K271" s="301"/>
      <c r="L271" s="301"/>
      <c r="M271" s="301"/>
      <c r="N271" s="301"/>
      <c r="O271" s="301"/>
      <c r="P271" s="301"/>
      <c r="Q271" s="301"/>
      <c r="R271" s="301"/>
      <c r="S271" s="301"/>
      <c r="T271" s="301"/>
    </row>
    <row r="272" spans="1:20" x14ac:dyDescent="0.35">
      <c r="A272" s="301"/>
      <c r="B272" s="301"/>
      <c r="C272" s="301"/>
      <c r="D272" s="301"/>
      <c r="E272" s="301"/>
      <c r="F272" s="301"/>
      <c r="G272" s="301"/>
      <c r="H272" s="301"/>
      <c r="I272" s="301"/>
      <c r="J272" s="301"/>
      <c r="K272" s="301"/>
      <c r="L272" s="301"/>
      <c r="M272" s="301"/>
      <c r="N272" s="301"/>
      <c r="O272" s="301"/>
      <c r="P272" s="301"/>
      <c r="Q272" s="301"/>
      <c r="R272" s="301"/>
      <c r="S272" s="301"/>
      <c r="T272" s="301"/>
    </row>
    <row r="273" spans="1:20" x14ac:dyDescent="0.35">
      <c r="A273" s="301"/>
      <c r="B273" s="301"/>
      <c r="C273" s="301"/>
      <c r="D273" s="301"/>
      <c r="E273" s="301"/>
      <c r="F273" s="301"/>
      <c r="G273" s="301"/>
      <c r="H273" s="301"/>
      <c r="I273" s="301"/>
      <c r="J273" s="301"/>
      <c r="K273" s="301"/>
      <c r="L273" s="301"/>
      <c r="M273" s="301"/>
      <c r="N273" s="301"/>
      <c r="O273" s="301"/>
      <c r="P273" s="301"/>
      <c r="Q273" s="301"/>
      <c r="R273" s="301"/>
      <c r="S273" s="301"/>
      <c r="T273" s="301"/>
    </row>
    <row r="274" spans="1:20" x14ac:dyDescent="0.35">
      <c r="A274" s="301"/>
      <c r="B274" s="301"/>
      <c r="C274" s="301"/>
      <c r="D274" s="301"/>
      <c r="E274" s="301"/>
      <c r="F274" s="301"/>
      <c r="G274" s="301"/>
      <c r="H274" s="301"/>
      <c r="I274" s="301"/>
      <c r="J274" s="301"/>
      <c r="K274" s="301"/>
      <c r="L274" s="301"/>
      <c r="M274" s="301"/>
      <c r="N274" s="301"/>
      <c r="O274" s="301"/>
      <c r="P274" s="301"/>
      <c r="Q274" s="301"/>
      <c r="R274" s="301"/>
      <c r="S274" s="301"/>
      <c r="T274" s="301"/>
    </row>
    <row r="275" spans="1:20" x14ac:dyDescent="0.35">
      <c r="A275" s="301"/>
      <c r="B275" s="301"/>
      <c r="C275" s="301"/>
      <c r="D275" s="301"/>
      <c r="E275" s="301"/>
      <c r="F275" s="301"/>
      <c r="G275" s="301"/>
      <c r="H275" s="301"/>
      <c r="I275" s="301"/>
      <c r="J275" s="301"/>
      <c r="K275" s="301"/>
      <c r="L275" s="301"/>
      <c r="M275" s="301"/>
      <c r="N275" s="301"/>
      <c r="O275" s="301"/>
      <c r="P275" s="301"/>
      <c r="Q275" s="301"/>
      <c r="R275" s="301"/>
      <c r="S275" s="301"/>
      <c r="T275" s="301"/>
    </row>
    <row r="276" spans="1:20" x14ac:dyDescent="0.35">
      <c r="A276" s="301"/>
      <c r="B276" s="301"/>
      <c r="C276" s="301"/>
      <c r="D276" s="301"/>
      <c r="E276" s="301"/>
      <c r="F276" s="301"/>
      <c r="G276" s="301"/>
      <c r="H276" s="301"/>
      <c r="I276" s="301"/>
      <c r="J276" s="301"/>
      <c r="K276" s="301"/>
      <c r="L276" s="301"/>
      <c r="M276" s="301"/>
      <c r="N276" s="301"/>
      <c r="O276" s="301"/>
      <c r="P276" s="301"/>
      <c r="Q276" s="301"/>
      <c r="R276" s="301"/>
      <c r="S276" s="301"/>
      <c r="T276" s="301"/>
    </row>
    <row r="277" spans="1:20" x14ac:dyDescent="0.35">
      <c r="A277" s="301"/>
      <c r="B277" s="301"/>
      <c r="C277" s="301"/>
      <c r="D277" s="301"/>
      <c r="E277" s="301"/>
      <c r="F277" s="301"/>
      <c r="G277" s="301"/>
      <c r="H277" s="301"/>
      <c r="I277" s="301"/>
      <c r="J277" s="301"/>
      <c r="K277" s="301"/>
      <c r="L277" s="301"/>
      <c r="M277" s="301"/>
      <c r="N277" s="301"/>
      <c r="O277" s="301"/>
      <c r="P277" s="301"/>
      <c r="Q277" s="301"/>
      <c r="R277" s="301"/>
      <c r="S277" s="301"/>
      <c r="T277" s="301"/>
    </row>
    <row r="278" spans="1:20" x14ac:dyDescent="0.35">
      <c r="A278" s="301"/>
      <c r="B278" s="301"/>
      <c r="C278" s="301"/>
      <c r="D278" s="301"/>
      <c r="E278" s="301"/>
      <c r="F278" s="301"/>
      <c r="G278" s="301"/>
      <c r="H278" s="301"/>
      <c r="I278" s="301"/>
      <c r="J278" s="301"/>
      <c r="K278" s="301"/>
      <c r="L278" s="301"/>
      <c r="M278" s="301"/>
      <c r="N278" s="301"/>
      <c r="O278" s="301"/>
      <c r="P278" s="301"/>
      <c r="Q278" s="301"/>
      <c r="R278" s="301"/>
      <c r="S278" s="301"/>
      <c r="T278" s="301"/>
    </row>
    <row r="279" spans="1:20" x14ac:dyDescent="0.35">
      <c r="A279" s="301"/>
      <c r="B279" s="301"/>
      <c r="C279" s="301"/>
      <c r="D279" s="301"/>
      <c r="E279" s="301"/>
      <c r="F279" s="301"/>
      <c r="G279" s="301"/>
      <c r="H279" s="301"/>
      <c r="I279" s="301"/>
      <c r="J279" s="301"/>
      <c r="K279" s="301"/>
      <c r="L279" s="301"/>
      <c r="M279" s="301"/>
      <c r="N279" s="301"/>
      <c r="O279" s="301"/>
      <c r="P279" s="301"/>
      <c r="Q279" s="301"/>
      <c r="R279" s="301"/>
      <c r="S279" s="301"/>
      <c r="T279" s="301"/>
    </row>
    <row r="280" spans="1:20" x14ac:dyDescent="0.35">
      <c r="A280" s="301"/>
      <c r="B280" s="301"/>
      <c r="C280" s="301"/>
      <c r="D280" s="301"/>
      <c r="E280" s="301"/>
      <c r="F280" s="301"/>
      <c r="G280" s="301"/>
      <c r="H280" s="301"/>
      <c r="I280" s="301"/>
      <c r="J280" s="301"/>
      <c r="K280" s="301"/>
      <c r="L280" s="301"/>
      <c r="M280" s="301"/>
      <c r="N280" s="301"/>
      <c r="O280" s="301"/>
      <c r="P280" s="301"/>
      <c r="Q280" s="301"/>
      <c r="R280" s="301"/>
      <c r="S280" s="301"/>
      <c r="T280" s="301"/>
    </row>
    <row r="281" spans="1:20" x14ac:dyDescent="0.35">
      <c r="A281" s="301"/>
      <c r="B281" s="301"/>
      <c r="C281" s="301"/>
      <c r="D281" s="301"/>
      <c r="E281" s="301"/>
      <c r="F281" s="301"/>
      <c r="G281" s="301"/>
      <c r="H281" s="301"/>
      <c r="I281" s="301"/>
      <c r="J281" s="301"/>
      <c r="K281" s="301"/>
      <c r="L281" s="301"/>
      <c r="M281" s="301"/>
      <c r="N281" s="301"/>
      <c r="O281" s="301"/>
      <c r="P281" s="301"/>
      <c r="Q281" s="301"/>
      <c r="R281" s="301"/>
      <c r="S281" s="301"/>
      <c r="T281" s="301"/>
    </row>
    <row r="282" spans="1:20" x14ac:dyDescent="0.35">
      <c r="A282" s="301"/>
      <c r="B282" s="301"/>
      <c r="C282" s="301"/>
      <c r="D282" s="301"/>
      <c r="E282" s="301"/>
      <c r="F282" s="301"/>
      <c r="G282" s="301"/>
      <c r="H282" s="301"/>
      <c r="I282" s="301"/>
      <c r="J282" s="301"/>
      <c r="K282" s="301"/>
      <c r="L282" s="301"/>
      <c r="M282" s="301"/>
      <c r="N282" s="301"/>
      <c r="O282" s="301"/>
      <c r="P282" s="301"/>
      <c r="Q282" s="301"/>
      <c r="R282" s="301"/>
      <c r="S282" s="301"/>
      <c r="T282" s="301"/>
    </row>
    <row r="283" spans="1:20" x14ac:dyDescent="0.35">
      <c r="A283" s="301"/>
      <c r="B283" s="301"/>
      <c r="C283" s="301"/>
      <c r="D283" s="301"/>
      <c r="E283" s="301"/>
      <c r="F283" s="301"/>
      <c r="G283" s="301"/>
      <c r="H283" s="301"/>
      <c r="I283" s="301"/>
      <c r="J283" s="301"/>
      <c r="K283" s="301"/>
      <c r="L283" s="301"/>
      <c r="M283" s="301"/>
      <c r="N283" s="301"/>
      <c r="O283" s="301"/>
      <c r="P283" s="301"/>
      <c r="Q283" s="301"/>
      <c r="R283" s="301"/>
      <c r="S283" s="301"/>
      <c r="T283" s="301"/>
    </row>
    <row r="284" spans="1:20" x14ac:dyDescent="0.35">
      <c r="A284" s="301"/>
      <c r="B284" s="301"/>
      <c r="C284" s="301"/>
      <c r="D284" s="301"/>
      <c r="E284" s="301"/>
      <c r="F284" s="301"/>
      <c r="G284" s="301"/>
      <c r="H284" s="301"/>
      <c r="I284" s="301"/>
      <c r="J284" s="301"/>
      <c r="K284" s="301"/>
      <c r="L284" s="301"/>
      <c r="M284" s="301"/>
      <c r="N284" s="301"/>
      <c r="O284" s="301"/>
      <c r="P284" s="301"/>
      <c r="Q284" s="301"/>
      <c r="R284" s="301"/>
      <c r="S284" s="301"/>
      <c r="T284" s="301"/>
    </row>
    <row r="285" spans="1:20" x14ac:dyDescent="0.35">
      <c r="A285" s="301"/>
      <c r="B285" s="301"/>
      <c r="C285" s="301"/>
      <c r="D285" s="301"/>
      <c r="E285" s="301"/>
      <c r="F285" s="301"/>
      <c r="G285" s="301"/>
      <c r="H285" s="301"/>
      <c r="I285" s="301"/>
      <c r="J285" s="301"/>
      <c r="K285" s="301"/>
      <c r="L285" s="301"/>
      <c r="M285" s="301"/>
      <c r="N285" s="301"/>
      <c r="O285" s="301"/>
      <c r="P285" s="301"/>
      <c r="Q285" s="301"/>
      <c r="R285" s="301"/>
      <c r="S285" s="301"/>
      <c r="T285" s="301"/>
    </row>
    <row r="286" spans="1:20" x14ac:dyDescent="0.35">
      <c r="A286" s="301"/>
      <c r="B286" s="301"/>
      <c r="C286" s="301"/>
      <c r="D286" s="301"/>
      <c r="E286" s="301"/>
      <c r="F286" s="301"/>
      <c r="G286" s="301"/>
      <c r="H286" s="301"/>
      <c r="I286" s="301"/>
      <c r="J286" s="301"/>
      <c r="K286" s="301"/>
      <c r="L286" s="301"/>
      <c r="M286" s="301"/>
      <c r="N286" s="301"/>
      <c r="O286" s="301"/>
      <c r="P286" s="301"/>
      <c r="Q286" s="301"/>
      <c r="R286" s="301"/>
      <c r="S286" s="301"/>
      <c r="T286" s="301"/>
    </row>
    <row r="287" spans="1:20" x14ac:dyDescent="0.35">
      <c r="A287" s="301"/>
      <c r="B287" s="301"/>
      <c r="C287" s="301"/>
      <c r="D287" s="301"/>
      <c r="E287" s="301"/>
      <c r="F287" s="301"/>
      <c r="G287" s="301"/>
      <c r="H287" s="301"/>
      <c r="I287" s="301"/>
      <c r="J287" s="301"/>
      <c r="K287" s="301"/>
      <c r="L287" s="301"/>
      <c r="M287" s="301"/>
      <c r="N287" s="301"/>
      <c r="O287" s="301"/>
      <c r="P287" s="301"/>
      <c r="Q287" s="301"/>
      <c r="R287" s="301"/>
      <c r="S287" s="301"/>
      <c r="T287" s="301"/>
    </row>
    <row r="288" spans="1:20" x14ac:dyDescent="0.35">
      <c r="A288" s="301"/>
      <c r="B288" s="301"/>
      <c r="C288" s="301"/>
      <c r="D288" s="301"/>
      <c r="E288" s="301"/>
      <c r="F288" s="301"/>
      <c r="G288" s="301"/>
      <c r="H288" s="301"/>
      <c r="I288" s="301"/>
      <c r="J288" s="301"/>
      <c r="K288" s="301"/>
      <c r="L288" s="301"/>
      <c r="M288" s="301"/>
      <c r="N288" s="301"/>
      <c r="O288" s="301"/>
      <c r="P288" s="301"/>
      <c r="Q288" s="301"/>
      <c r="R288" s="301"/>
      <c r="S288" s="301"/>
      <c r="T288" s="301"/>
    </row>
    <row r="289" spans="1:20" x14ac:dyDescent="0.35">
      <c r="A289" s="301"/>
      <c r="B289" s="301"/>
      <c r="C289" s="301"/>
      <c r="D289" s="301"/>
      <c r="E289" s="301"/>
      <c r="F289" s="301"/>
      <c r="G289" s="301"/>
      <c r="H289" s="301"/>
      <c r="I289" s="301"/>
      <c r="J289" s="301"/>
      <c r="K289" s="301"/>
      <c r="L289" s="301"/>
      <c r="M289" s="301"/>
      <c r="N289" s="301"/>
      <c r="O289" s="301"/>
      <c r="P289" s="301"/>
      <c r="Q289" s="301"/>
      <c r="R289" s="301"/>
      <c r="S289" s="301"/>
      <c r="T289" s="301"/>
    </row>
    <row r="290" spans="1:20" x14ac:dyDescent="0.35">
      <c r="A290" s="301"/>
      <c r="B290" s="301"/>
      <c r="C290" s="301"/>
      <c r="D290" s="301"/>
      <c r="E290" s="301"/>
      <c r="F290" s="301"/>
      <c r="G290" s="301"/>
      <c r="H290" s="301"/>
      <c r="I290" s="301"/>
      <c r="J290" s="301"/>
      <c r="K290" s="301"/>
      <c r="L290" s="301"/>
      <c r="M290" s="301"/>
      <c r="N290" s="301"/>
      <c r="O290" s="301"/>
      <c r="P290" s="301"/>
      <c r="Q290" s="301"/>
      <c r="R290" s="301"/>
      <c r="S290" s="301"/>
      <c r="T290" s="301"/>
    </row>
    <row r="291" spans="1:20" x14ac:dyDescent="0.35">
      <c r="A291" s="301"/>
      <c r="B291" s="301"/>
      <c r="C291" s="301"/>
      <c r="D291" s="301"/>
      <c r="E291" s="301"/>
      <c r="F291" s="301"/>
      <c r="G291" s="301"/>
      <c r="H291" s="301"/>
      <c r="I291" s="301"/>
      <c r="J291" s="301"/>
      <c r="K291" s="301"/>
      <c r="L291" s="301"/>
      <c r="M291" s="301"/>
      <c r="N291" s="301"/>
      <c r="O291" s="301"/>
      <c r="P291" s="301"/>
      <c r="Q291" s="301"/>
      <c r="R291" s="301"/>
      <c r="S291" s="301"/>
      <c r="T291" s="301"/>
    </row>
    <row r="292" spans="1:20" x14ac:dyDescent="0.35">
      <c r="A292" s="301"/>
      <c r="B292" s="301"/>
      <c r="C292" s="301"/>
      <c r="D292" s="301"/>
      <c r="E292" s="301"/>
      <c r="F292" s="301"/>
      <c r="G292" s="301"/>
      <c r="H292" s="301"/>
      <c r="I292" s="301"/>
      <c r="J292" s="301"/>
      <c r="K292" s="301"/>
      <c r="L292" s="301"/>
      <c r="M292" s="301"/>
      <c r="N292" s="301"/>
      <c r="O292" s="301"/>
      <c r="P292" s="301"/>
      <c r="Q292" s="301"/>
      <c r="R292" s="301"/>
      <c r="S292" s="301"/>
      <c r="T292" s="301"/>
    </row>
    <row r="293" spans="1:20" x14ac:dyDescent="0.35">
      <c r="A293" s="301"/>
      <c r="B293" s="301"/>
      <c r="C293" s="301"/>
      <c r="D293" s="301"/>
      <c r="E293" s="301"/>
      <c r="F293" s="301"/>
      <c r="G293" s="301"/>
      <c r="H293" s="301"/>
      <c r="I293" s="301"/>
      <c r="J293" s="301"/>
      <c r="K293" s="301"/>
      <c r="L293" s="301"/>
      <c r="M293" s="301"/>
      <c r="N293" s="301"/>
      <c r="O293" s="301"/>
      <c r="P293" s="301"/>
      <c r="Q293" s="301"/>
      <c r="R293" s="301"/>
      <c r="S293" s="301"/>
      <c r="T293" s="301"/>
    </row>
    <row r="294" spans="1:20" x14ac:dyDescent="0.35">
      <c r="A294" s="301"/>
      <c r="B294" s="301"/>
      <c r="C294" s="301"/>
      <c r="D294" s="301"/>
      <c r="E294" s="301"/>
      <c r="F294" s="301"/>
      <c r="G294" s="301"/>
      <c r="H294" s="301"/>
      <c r="I294" s="301"/>
      <c r="J294" s="301"/>
      <c r="K294" s="301"/>
      <c r="L294" s="301"/>
      <c r="M294" s="301"/>
      <c r="N294" s="301"/>
      <c r="O294" s="301"/>
      <c r="P294" s="301"/>
      <c r="Q294" s="301"/>
      <c r="R294" s="301"/>
      <c r="S294" s="301"/>
      <c r="T294" s="301"/>
    </row>
    <row r="295" spans="1:20" x14ac:dyDescent="0.35">
      <c r="A295" s="301"/>
      <c r="B295" s="301"/>
      <c r="C295" s="301"/>
      <c r="D295" s="301"/>
      <c r="E295" s="301"/>
      <c r="F295" s="301"/>
      <c r="G295" s="301"/>
      <c r="H295" s="301"/>
      <c r="I295" s="301"/>
      <c r="J295" s="301"/>
      <c r="K295" s="301"/>
      <c r="L295" s="301"/>
      <c r="M295" s="301"/>
      <c r="N295" s="301"/>
      <c r="O295" s="301"/>
      <c r="P295" s="301"/>
      <c r="Q295" s="301"/>
      <c r="R295" s="301"/>
      <c r="S295" s="301"/>
      <c r="T295" s="301"/>
    </row>
    <row r="296" spans="1:20" x14ac:dyDescent="0.35">
      <c r="A296" s="301"/>
      <c r="B296" s="301"/>
      <c r="C296" s="301"/>
      <c r="D296" s="301"/>
      <c r="E296" s="301"/>
      <c r="F296" s="301"/>
      <c r="G296" s="301"/>
      <c r="H296" s="301"/>
      <c r="I296" s="301"/>
      <c r="J296" s="301"/>
      <c r="K296" s="301"/>
      <c r="L296" s="301"/>
      <c r="M296" s="301"/>
      <c r="N296" s="301"/>
      <c r="O296" s="301"/>
      <c r="P296" s="301"/>
      <c r="Q296" s="301"/>
      <c r="R296" s="301"/>
      <c r="S296" s="301"/>
      <c r="T296" s="301"/>
    </row>
    <row r="297" spans="1:20" x14ac:dyDescent="0.35">
      <c r="A297" s="301"/>
      <c r="B297" s="301"/>
      <c r="C297" s="301"/>
      <c r="D297" s="301"/>
      <c r="E297" s="301"/>
      <c r="F297" s="301"/>
      <c r="G297" s="301"/>
      <c r="H297" s="301"/>
      <c r="I297" s="301"/>
      <c r="J297" s="301"/>
      <c r="K297" s="301"/>
      <c r="L297" s="301"/>
      <c r="M297" s="301"/>
      <c r="N297" s="301"/>
      <c r="O297" s="301"/>
      <c r="P297" s="301"/>
      <c r="Q297" s="301"/>
      <c r="R297" s="301"/>
      <c r="S297" s="301"/>
      <c r="T297" s="301"/>
    </row>
    <row r="298" spans="1:20" x14ac:dyDescent="0.35">
      <c r="A298" s="301"/>
      <c r="B298" s="301"/>
      <c r="C298" s="301"/>
      <c r="D298" s="301"/>
      <c r="E298" s="301"/>
      <c r="F298" s="301"/>
      <c r="G298" s="301"/>
      <c r="H298" s="301"/>
      <c r="I298" s="301"/>
      <c r="J298" s="301"/>
      <c r="K298" s="301"/>
      <c r="L298" s="301"/>
      <c r="M298" s="301"/>
      <c r="N298" s="301"/>
      <c r="O298" s="301"/>
      <c r="P298" s="301"/>
      <c r="Q298" s="301"/>
      <c r="R298" s="301"/>
      <c r="S298" s="301"/>
      <c r="T298" s="301"/>
    </row>
    <row r="299" spans="1:20" x14ac:dyDescent="0.35">
      <c r="A299" s="301"/>
      <c r="B299" s="301"/>
      <c r="C299" s="301"/>
      <c r="D299" s="301"/>
      <c r="E299" s="301"/>
      <c r="F299" s="301"/>
      <c r="G299" s="301"/>
      <c r="H299" s="301"/>
      <c r="I299" s="301"/>
      <c r="J299" s="301"/>
      <c r="K299" s="301"/>
      <c r="L299" s="301"/>
      <c r="M299" s="301"/>
      <c r="N299" s="301"/>
      <c r="O299" s="301"/>
      <c r="P299" s="301"/>
      <c r="Q299" s="301"/>
      <c r="R299" s="301"/>
      <c r="S299" s="301"/>
      <c r="T299" s="301"/>
    </row>
    <row r="300" spans="1:20" x14ac:dyDescent="0.35">
      <c r="A300" s="301"/>
      <c r="B300" s="301"/>
      <c r="C300" s="301"/>
      <c r="D300" s="301"/>
      <c r="E300" s="301"/>
      <c r="F300" s="301"/>
      <c r="G300" s="301"/>
      <c r="H300" s="301"/>
      <c r="I300" s="301"/>
      <c r="J300" s="301"/>
      <c r="K300" s="301"/>
      <c r="L300" s="301"/>
      <c r="M300" s="301"/>
      <c r="N300" s="301"/>
      <c r="O300" s="301"/>
      <c r="P300" s="301"/>
      <c r="Q300" s="301"/>
      <c r="R300" s="301"/>
      <c r="S300" s="301"/>
      <c r="T300" s="301"/>
    </row>
    <row r="301" spans="1:20" x14ac:dyDescent="0.35">
      <c r="A301" s="301"/>
      <c r="B301" s="301"/>
      <c r="C301" s="301"/>
      <c r="D301" s="301"/>
      <c r="E301" s="301"/>
      <c r="F301" s="301"/>
      <c r="G301" s="301"/>
      <c r="H301" s="301"/>
      <c r="I301" s="301"/>
      <c r="J301" s="301"/>
      <c r="K301" s="301"/>
      <c r="L301" s="301"/>
      <c r="M301" s="301"/>
      <c r="N301" s="301"/>
      <c r="O301" s="301"/>
      <c r="P301" s="301"/>
      <c r="Q301" s="301"/>
      <c r="R301" s="301"/>
      <c r="S301" s="301"/>
      <c r="T301" s="301"/>
    </row>
    <row r="302" spans="1:20" x14ac:dyDescent="0.35">
      <c r="A302" s="301"/>
      <c r="B302" s="301"/>
      <c r="C302" s="301"/>
      <c r="D302" s="301"/>
      <c r="E302" s="301"/>
      <c r="F302" s="301"/>
      <c r="G302" s="301"/>
      <c r="H302" s="301"/>
      <c r="I302" s="301"/>
      <c r="J302" s="301"/>
      <c r="K302" s="301"/>
      <c r="L302" s="301"/>
      <c r="M302" s="301"/>
      <c r="N302" s="301"/>
      <c r="O302" s="301"/>
      <c r="P302" s="301"/>
      <c r="Q302" s="301"/>
      <c r="R302" s="301"/>
      <c r="S302" s="301"/>
      <c r="T302" s="301"/>
    </row>
    <row r="303" spans="1:20" x14ac:dyDescent="0.35">
      <c r="A303" s="301"/>
      <c r="B303" s="301"/>
      <c r="C303" s="301"/>
      <c r="D303" s="301"/>
      <c r="E303" s="301"/>
      <c r="F303" s="301"/>
      <c r="G303" s="301"/>
      <c r="H303" s="301"/>
      <c r="I303" s="301"/>
      <c r="J303" s="301"/>
      <c r="K303" s="301"/>
      <c r="L303" s="301"/>
      <c r="M303" s="301"/>
      <c r="N303" s="301"/>
      <c r="O303" s="301"/>
      <c r="P303" s="301"/>
      <c r="Q303" s="301"/>
      <c r="R303" s="301"/>
      <c r="S303" s="301"/>
      <c r="T303" s="301"/>
    </row>
    <row r="304" spans="1:20" x14ac:dyDescent="0.35">
      <c r="A304" s="301"/>
      <c r="B304" s="301"/>
      <c r="C304" s="301"/>
      <c r="D304" s="301"/>
      <c r="E304" s="301"/>
      <c r="F304" s="301"/>
      <c r="G304" s="301"/>
      <c r="H304" s="301"/>
      <c r="I304" s="301"/>
      <c r="J304" s="301"/>
      <c r="K304" s="301"/>
      <c r="L304" s="301"/>
      <c r="M304" s="301"/>
      <c r="N304" s="301"/>
      <c r="O304" s="301"/>
      <c r="P304" s="301"/>
      <c r="Q304" s="301"/>
      <c r="R304" s="301"/>
      <c r="S304" s="301"/>
      <c r="T304" s="301"/>
    </row>
    <row r="305" spans="1:20" x14ac:dyDescent="0.35">
      <c r="A305" s="301"/>
      <c r="B305" s="301"/>
      <c r="C305" s="301"/>
      <c r="D305" s="301"/>
      <c r="E305" s="301"/>
      <c r="F305" s="301"/>
      <c r="G305" s="301"/>
      <c r="H305" s="301"/>
      <c r="I305" s="301"/>
      <c r="J305" s="301"/>
      <c r="K305" s="301"/>
      <c r="L305" s="301"/>
      <c r="M305" s="301"/>
      <c r="N305" s="301"/>
      <c r="O305" s="301"/>
      <c r="P305" s="301"/>
      <c r="Q305" s="301"/>
      <c r="R305" s="301"/>
      <c r="S305" s="301"/>
      <c r="T305" s="301"/>
    </row>
    <row r="306" spans="1:20" x14ac:dyDescent="0.35">
      <c r="A306" s="301"/>
      <c r="B306" s="301"/>
      <c r="C306" s="301"/>
      <c r="D306" s="301"/>
      <c r="E306" s="301"/>
      <c r="F306" s="301"/>
      <c r="G306" s="301"/>
      <c r="H306" s="301"/>
      <c r="I306" s="301"/>
      <c r="J306" s="301"/>
      <c r="K306" s="301"/>
      <c r="L306" s="301"/>
      <c r="M306" s="301"/>
      <c r="N306" s="301"/>
      <c r="O306" s="301"/>
      <c r="P306" s="301"/>
      <c r="Q306" s="301"/>
      <c r="R306" s="301"/>
      <c r="S306" s="301"/>
      <c r="T306" s="301"/>
    </row>
    <row r="307" spans="1:20" x14ac:dyDescent="0.35">
      <c r="A307" s="301"/>
      <c r="B307" s="301"/>
      <c r="C307" s="301"/>
      <c r="D307" s="301"/>
      <c r="E307" s="301"/>
      <c r="F307" s="301"/>
      <c r="G307" s="301"/>
      <c r="H307" s="301"/>
      <c r="I307" s="301"/>
      <c r="J307" s="301"/>
      <c r="K307" s="301"/>
      <c r="L307" s="301"/>
      <c r="M307" s="301"/>
      <c r="N307" s="301"/>
      <c r="O307" s="301"/>
      <c r="P307" s="301"/>
      <c r="Q307" s="301"/>
      <c r="R307" s="301"/>
      <c r="S307" s="301"/>
      <c r="T307" s="301"/>
    </row>
    <row r="308" spans="1:20" x14ac:dyDescent="0.35">
      <c r="A308" s="301"/>
      <c r="B308" s="301"/>
      <c r="C308" s="301"/>
      <c r="D308" s="301"/>
      <c r="E308" s="301"/>
      <c r="F308" s="301"/>
      <c r="G308" s="301"/>
      <c r="H308" s="301"/>
      <c r="I308" s="301"/>
      <c r="J308" s="301"/>
      <c r="K308" s="301"/>
      <c r="L308" s="301"/>
      <c r="M308" s="301"/>
      <c r="N308" s="301"/>
      <c r="O308" s="301"/>
      <c r="P308" s="301"/>
      <c r="Q308" s="301"/>
      <c r="R308" s="301"/>
      <c r="S308" s="301"/>
      <c r="T308" s="301"/>
    </row>
    <row r="309" spans="1:20" x14ac:dyDescent="0.35">
      <c r="A309" s="301"/>
      <c r="B309" s="301"/>
      <c r="C309" s="301"/>
      <c r="D309" s="301"/>
      <c r="E309" s="301"/>
      <c r="F309" s="301"/>
      <c r="G309" s="301"/>
      <c r="H309" s="301"/>
      <c r="I309" s="301"/>
      <c r="J309" s="301"/>
      <c r="K309" s="301"/>
      <c r="L309" s="301"/>
      <c r="M309" s="301"/>
      <c r="N309" s="301"/>
      <c r="O309" s="301"/>
      <c r="P309" s="301"/>
      <c r="Q309" s="301"/>
      <c r="R309" s="301"/>
      <c r="S309" s="301"/>
      <c r="T309" s="301"/>
    </row>
    <row r="310" spans="1:20" x14ac:dyDescent="0.35">
      <c r="A310" s="301"/>
      <c r="B310" s="301"/>
      <c r="C310" s="301"/>
      <c r="D310" s="301"/>
      <c r="E310" s="301"/>
      <c r="F310" s="301"/>
      <c r="G310" s="301"/>
      <c r="H310" s="301"/>
      <c r="I310" s="301"/>
      <c r="J310" s="301"/>
      <c r="K310" s="301"/>
      <c r="L310" s="301"/>
      <c r="M310" s="301"/>
      <c r="N310" s="301"/>
      <c r="O310" s="301"/>
      <c r="P310" s="301"/>
      <c r="Q310" s="301"/>
      <c r="R310" s="301"/>
      <c r="S310" s="301"/>
      <c r="T310" s="301"/>
    </row>
    <row r="311" spans="1:20" x14ac:dyDescent="0.35">
      <c r="A311" s="301"/>
      <c r="B311" s="301"/>
      <c r="C311" s="301"/>
      <c r="D311" s="301"/>
      <c r="E311" s="301"/>
      <c r="F311" s="301"/>
      <c r="G311" s="301"/>
      <c r="H311" s="301"/>
      <c r="I311" s="301"/>
      <c r="J311" s="301"/>
      <c r="K311" s="301"/>
      <c r="L311" s="301"/>
      <c r="M311" s="301"/>
      <c r="N311" s="301"/>
      <c r="O311" s="301"/>
      <c r="P311" s="301"/>
      <c r="Q311" s="301"/>
      <c r="R311" s="301"/>
      <c r="S311" s="301"/>
      <c r="T311" s="301"/>
    </row>
    <row r="312" spans="1:20" x14ac:dyDescent="0.35">
      <c r="A312" s="301"/>
      <c r="B312" s="301"/>
      <c r="C312" s="301"/>
      <c r="D312" s="301"/>
      <c r="E312" s="301"/>
      <c r="F312" s="301"/>
      <c r="G312" s="301"/>
      <c r="H312" s="301"/>
      <c r="I312" s="301"/>
      <c r="J312" s="301"/>
      <c r="K312" s="301"/>
      <c r="L312" s="301"/>
      <c r="M312" s="301"/>
      <c r="N312" s="301"/>
      <c r="O312" s="301"/>
      <c r="P312" s="301"/>
      <c r="Q312" s="301"/>
      <c r="R312" s="301"/>
      <c r="S312" s="301"/>
      <c r="T312" s="301"/>
    </row>
    <row r="313" spans="1:20" x14ac:dyDescent="0.35">
      <c r="A313" s="301"/>
      <c r="B313" s="301"/>
      <c r="C313" s="301"/>
      <c r="D313" s="301"/>
      <c r="E313" s="301"/>
      <c r="F313" s="301"/>
      <c r="G313" s="301"/>
      <c r="H313" s="301"/>
      <c r="I313" s="301"/>
      <c r="J313" s="301"/>
      <c r="K313" s="301"/>
      <c r="L313" s="301"/>
      <c r="M313" s="301"/>
      <c r="N313" s="301"/>
      <c r="O313" s="301"/>
      <c r="P313" s="301"/>
      <c r="Q313" s="301"/>
      <c r="R313" s="301"/>
      <c r="S313" s="301"/>
      <c r="T313" s="301"/>
    </row>
    <row r="314" spans="1:20" x14ac:dyDescent="0.35">
      <c r="A314" s="301"/>
      <c r="B314" s="301"/>
      <c r="C314" s="301"/>
      <c r="D314" s="301"/>
      <c r="E314" s="301"/>
      <c r="F314" s="301"/>
      <c r="G314" s="301"/>
      <c r="H314" s="301"/>
      <c r="I314" s="301"/>
      <c r="J314" s="301"/>
      <c r="K314" s="301"/>
      <c r="L314" s="301"/>
      <c r="M314" s="301"/>
      <c r="N314" s="301"/>
      <c r="O314" s="301"/>
      <c r="P314" s="301"/>
      <c r="Q314" s="301"/>
      <c r="R314" s="301"/>
      <c r="S314" s="301"/>
      <c r="T314" s="301"/>
    </row>
    <row r="315" spans="1:20" x14ac:dyDescent="0.35">
      <c r="A315" s="301"/>
      <c r="B315" s="301"/>
      <c r="C315" s="301"/>
      <c r="D315" s="301"/>
      <c r="E315" s="301"/>
      <c r="F315" s="301"/>
      <c r="G315" s="301"/>
      <c r="H315" s="301"/>
      <c r="I315" s="301"/>
      <c r="J315" s="301"/>
      <c r="K315" s="301"/>
      <c r="L315" s="301"/>
      <c r="M315" s="301"/>
      <c r="N315" s="301"/>
      <c r="O315" s="301"/>
      <c r="P315" s="301"/>
      <c r="Q315" s="301"/>
      <c r="R315" s="301"/>
      <c r="S315" s="301"/>
      <c r="T315" s="301"/>
    </row>
    <row r="316" spans="1:20" x14ac:dyDescent="0.35">
      <c r="A316" s="301"/>
      <c r="B316" s="301"/>
      <c r="C316" s="301"/>
      <c r="D316" s="301"/>
      <c r="E316" s="301"/>
      <c r="F316" s="301"/>
      <c r="G316" s="301"/>
      <c r="H316" s="301"/>
      <c r="I316" s="301"/>
      <c r="J316" s="301"/>
      <c r="K316" s="301"/>
      <c r="L316" s="301"/>
      <c r="M316" s="301"/>
      <c r="N316" s="301"/>
      <c r="O316" s="301"/>
      <c r="P316" s="301"/>
      <c r="Q316" s="301"/>
      <c r="R316" s="301"/>
      <c r="S316" s="301"/>
      <c r="T316" s="301"/>
    </row>
    <row r="317" spans="1:20" x14ac:dyDescent="0.35">
      <c r="A317" s="301"/>
      <c r="B317" s="301"/>
      <c r="C317" s="301"/>
      <c r="D317" s="301"/>
      <c r="E317" s="301"/>
      <c r="F317" s="301"/>
      <c r="G317" s="301"/>
      <c r="H317" s="301"/>
      <c r="I317" s="301"/>
      <c r="J317" s="301"/>
      <c r="K317" s="301"/>
      <c r="L317" s="301"/>
      <c r="M317" s="301"/>
      <c r="N317" s="301"/>
      <c r="O317" s="301"/>
      <c r="P317" s="301"/>
      <c r="Q317" s="301"/>
      <c r="R317" s="301"/>
      <c r="S317" s="301"/>
      <c r="T317" s="301"/>
    </row>
    <row r="318" spans="1:20" x14ac:dyDescent="0.35">
      <c r="A318" s="301"/>
      <c r="B318" s="301"/>
      <c r="C318" s="301"/>
      <c r="D318" s="301"/>
      <c r="E318" s="301"/>
      <c r="F318" s="301"/>
      <c r="G318" s="301"/>
      <c r="H318" s="301"/>
      <c r="I318" s="301"/>
      <c r="J318" s="301"/>
      <c r="K318" s="301"/>
      <c r="L318" s="301"/>
      <c r="M318" s="301"/>
      <c r="N318" s="301"/>
      <c r="O318" s="301"/>
      <c r="P318" s="301"/>
      <c r="Q318" s="301"/>
      <c r="R318" s="301"/>
      <c r="S318" s="301"/>
      <c r="T318" s="301"/>
    </row>
    <row r="319" spans="1:20" x14ac:dyDescent="0.35">
      <c r="A319" s="301"/>
      <c r="B319" s="301"/>
      <c r="C319" s="301"/>
      <c r="D319" s="301"/>
      <c r="E319" s="301"/>
      <c r="F319" s="301"/>
      <c r="G319" s="301"/>
      <c r="H319" s="301"/>
      <c r="I319" s="301"/>
      <c r="J319" s="301"/>
      <c r="K319" s="301"/>
      <c r="L319" s="301"/>
      <c r="M319" s="301"/>
      <c r="N319" s="301"/>
      <c r="O319" s="301"/>
      <c r="P319" s="301"/>
      <c r="Q319" s="301"/>
      <c r="R319" s="301"/>
      <c r="S319" s="301"/>
      <c r="T319" s="301"/>
    </row>
    <row r="320" spans="1:20" x14ac:dyDescent="0.35">
      <c r="A320" s="301"/>
      <c r="B320" s="301"/>
      <c r="C320" s="301"/>
      <c r="D320" s="301"/>
      <c r="E320" s="301"/>
      <c r="F320" s="301"/>
      <c r="G320" s="301"/>
      <c r="H320" s="301"/>
      <c r="I320" s="301"/>
      <c r="J320" s="301"/>
      <c r="K320" s="301"/>
      <c r="L320" s="301"/>
      <c r="M320" s="301"/>
      <c r="N320" s="301"/>
      <c r="O320" s="301"/>
      <c r="P320" s="301"/>
      <c r="Q320" s="301"/>
      <c r="R320" s="301"/>
      <c r="S320" s="301"/>
      <c r="T320" s="301"/>
    </row>
    <row r="321" spans="1:20" x14ac:dyDescent="0.35">
      <c r="A321" s="301"/>
      <c r="B321" s="301"/>
      <c r="C321" s="301"/>
      <c r="D321" s="301"/>
      <c r="E321" s="301"/>
      <c r="F321" s="301"/>
      <c r="G321" s="301"/>
      <c r="H321" s="301"/>
      <c r="I321" s="301"/>
      <c r="J321" s="301"/>
      <c r="K321" s="301"/>
      <c r="L321" s="301"/>
      <c r="M321" s="301"/>
      <c r="N321" s="301"/>
      <c r="O321" s="301"/>
      <c r="P321" s="301"/>
      <c r="Q321" s="301"/>
      <c r="R321" s="301"/>
      <c r="S321" s="301"/>
      <c r="T321" s="301"/>
    </row>
    <row r="322" spans="1:20" x14ac:dyDescent="0.35">
      <c r="A322" s="301"/>
      <c r="B322" s="301"/>
      <c r="C322" s="301"/>
      <c r="D322" s="301"/>
      <c r="E322" s="301"/>
      <c r="F322" s="301"/>
      <c r="G322" s="301"/>
      <c r="H322" s="301"/>
      <c r="I322" s="301"/>
      <c r="J322" s="301"/>
      <c r="K322" s="301"/>
      <c r="L322" s="301"/>
      <c r="M322" s="301"/>
      <c r="N322" s="301"/>
      <c r="O322" s="301"/>
      <c r="P322" s="301"/>
      <c r="Q322" s="301"/>
      <c r="R322" s="301"/>
      <c r="S322" s="301"/>
      <c r="T322" s="301"/>
    </row>
    <row r="323" spans="1:20" x14ac:dyDescent="0.35">
      <c r="A323" s="301"/>
      <c r="B323" s="301"/>
      <c r="C323" s="301"/>
      <c r="D323" s="301"/>
      <c r="E323" s="301"/>
      <c r="F323" s="301"/>
      <c r="G323" s="301"/>
      <c r="H323" s="301"/>
      <c r="I323" s="301"/>
      <c r="J323" s="301"/>
      <c r="K323" s="301"/>
      <c r="L323" s="301"/>
      <c r="M323" s="301"/>
      <c r="N323" s="301"/>
      <c r="O323" s="301"/>
      <c r="P323" s="301"/>
      <c r="Q323" s="301"/>
      <c r="R323" s="301"/>
      <c r="S323" s="301"/>
      <c r="T323" s="301"/>
    </row>
    <row r="324" spans="1:20" x14ac:dyDescent="0.35">
      <c r="A324" s="301"/>
      <c r="B324" s="301"/>
      <c r="C324" s="301"/>
      <c r="D324" s="301"/>
      <c r="E324" s="301"/>
      <c r="F324" s="301"/>
      <c r="G324" s="301"/>
      <c r="H324" s="301"/>
      <c r="I324" s="301"/>
      <c r="J324" s="301"/>
      <c r="K324" s="301"/>
      <c r="L324" s="301"/>
      <c r="M324" s="301"/>
      <c r="N324" s="301"/>
      <c r="O324" s="301"/>
      <c r="P324" s="301"/>
      <c r="Q324" s="301"/>
      <c r="R324" s="301"/>
      <c r="S324" s="301"/>
      <c r="T324" s="301"/>
    </row>
    <row r="325" spans="1:20" x14ac:dyDescent="0.35">
      <c r="A325" s="301"/>
      <c r="B325" s="301"/>
      <c r="C325" s="301"/>
      <c r="D325" s="301"/>
      <c r="E325" s="301"/>
      <c r="F325" s="301"/>
      <c r="G325" s="301"/>
      <c r="H325" s="301"/>
      <c r="I325" s="301"/>
      <c r="J325" s="301"/>
      <c r="K325" s="301"/>
      <c r="L325" s="301"/>
      <c r="M325" s="301"/>
      <c r="N325" s="301"/>
      <c r="O325" s="301"/>
      <c r="P325" s="301"/>
      <c r="Q325" s="301"/>
      <c r="R325" s="301"/>
      <c r="S325" s="301"/>
      <c r="T325" s="301"/>
    </row>
    <row r="326" spans="1:20" x14ac:dyDescent="0.35">
      <c r="A326" s="301"/>
      <c r="B326" s="301"/>
      <c r="C326" s="301"/>
      <c r="D326" s="301"/>
      <c r="E326" s="301"/>
      <c r="F326" s="301"/>
      <c r="G326" s="301"/>
      <c r="H326" s="301"/>
      <c r="I326" s="301"/>
      <c r="J326" s="301"/>
      <c r="K326" s="301"/>
      <c r="L326" s="301"/>
      <c r="M326" s="301"/>
      <c r="N326" s="301"/>
      <c r="O326" s="301"/>
      <c r="P326" s="301"/>
      <c r="Q326" s="301"/>
      <c r="R326" s="301"/>
      <c r="S326" s="301"/>
      <c r="T326" s="301"/>
    </row>
    <row r="327" spans="1:20" x14ac:dyDescent="0.35">
      <c r="A327" s="301"/>
      <c r="B327" s="301"/>
      <c r="C327" s="301"/>
      <c r="D327" s="301"/>
      <c r="E327" s="301"/>
      <c r="F327" s="301"/>
      <c r="G327" s="301"/>
      <c r="H327" s="301"/>
      <c r="I327" s="301"/>
      <c r="J327" s="301"/>
      <c r="K327" s="301"/>
      <c r="L327" s="301"/>
      <c r="M327" s="301"/>
      <c r="N327" s="301"/>
      <c r="O327" s="301"/>
      <c r="P327" s="301"/>
      <c r="Q327" s="301"/>
      <c r="R327" s="301"/>
      <c r="S327" s="301"/>
      <c r="T327" s="301"/>
    </row>
    <row r="328" spans="1:20" x14ac:dyDescent="0.35">
      <c r="A328" s="301"/>
      <c r="B328" s="301"/>
      <c r="C328" s="301"/>
      <c r="D328" s="301"/>
      <c r="E328" s="301"/>
      <c r="F328" s="301"/>
      <c r="G328" s="301"/>
      <c r="H328" s="301"/>
      <c r="I328" s="301"/>
      <c r="J328" s="301"/>
      <c r="K328" s="301"/>
      <c r="L328" s="301"/>
      <c r="M328" s="301"/>
      <c r="N328" s="301"/>
      <c r="O328" s="301"/>
      <c r="P328" s="301"/>
      <c r="Q328" s="301"/>
      <c r="R328" s="301"/>
      <c r="S328" s="301"/>
      <c r="T328" s="301"/>
    </row>
    <row r="329" spans="1:20" x14ac:dyDescent="0.35">
      <c r="A329" s="301"/>
      <c r="B329" s="301"/>
      <c r="C329" s="301"/>
      <c r="D329" s="301"/>
      <c r="E329" s="301"/>
      <c r="F329" s="301"/>
      <c r="G329" s="301"/>
      <c r="H329" s="301"/>
      <c r="I329" s="301"/>
      <c r="J329" s="301"/>
      <c r="K329" s="301"/>
      <c r="L329" s="301"/>
      <c r="M329" s="301"/>
      <c r="N329" s="301"/>
      <c r="O329" s="301"/>
      <c r="P329" s="301"/>
      <c r="Q329" s="301"/>
      <c r="R329" s="301"/>
      <c r="S329" s="301"/>
      <c r="T329" s="301"/>
    </row>
    <row r="330" spans="1:20" x14ac:dyDescent="0.35">
      <c r="A330" s="301"/>
      <c r="B330" s="301"/>
      <c r="C330" s="301"/>
      <c r="D330" s="301"/>
      <c r="E330" s="301"/>
      <c r="F330" s="301"/>
      <c r="G330" s="301"/>
      <c r="H330" s="301"/>
      <c r="I330" s="301"/>
      <c r="J330" s="301"/>
      <c r="K330" s="301"/>
      <c r="L330" s="301"/>
      <c r="M330" s="301"/>
      <c r="N330" s="301"/>
      <c r="O330" s="301"/>
      <c r="P330" s="301"/>
      <c r="Q330" s="301"/>
      <c r="R330" s="301"/>
      <c r="S330" s="301"/>
      <c r="T330" s="301"/>
    </row>
    <row r="331" spans="1:20" x14ac:dyDescent="0.35">
      <c r="A331" s="301"/>
      <c r="B331" s="301"/>
      <c r="C331" s="301"/>
      <c r="D331" s="301"/>
      <c r="E331" s="301"/>
      <c r="F331" s="301"/>
      <c r="G331" s="301"/>
      <c r="H331" s="301"/>
      <c r="I331" s="301"/>
      <c r="J331" s="301"/>
      <c r="K331" s="301"/>
      <c r="L331" s="301"/>
      <c r="M331" s="301"/>
      <c r="N331" s="301"/>
      <c r="O331" s="301"/>
      <c r="P331" s="301"/>
      <c r="Q331" s="301"/>
      <c r="R331" s="301"/>
      <c r="S331" s="301"/>
      <c r="T331" s="301"/>
    </row>
    <row r="332" spans="1:20" x14ac:dyDescent="0.35">
      <c r="A332" s="301"/>
      <c r="B332" s="301"/>
      <c r="C332" s="301"/>
      <c r="D332" s="301"/>
      <c r="E332" s="301"/>
      <c r="F332" s="301"/>
      <c r="G332" s="301"/>
      <c r="H332" s="301"/>
      <c r="I332" s="301"/>
      <c r="J332" s="301"/>
      <c r="K332" s="301"/>
      <c r="L332" s="301"/>
      <c r="M332" s="301"/>
      <c r="N332" s="301"/>
      <c r="O332" s="301"/>
      <c r="P332" s="301"/>
      <c r="Q332" s="301"/>
      <c r="R332" s="301"/>
      <c r="S332" s="301"/>
      <c r="T332" s="301"/>
    </row>
    <row r="333" spans="1:20" x14ac:dyDescent="0.35">
      <c r="A333" s="301"/>
      <c r="B333" s="301"/>
      <c r="C333" s="301"/>
      <c r="D333" s="301"/>
      <c r="E333" s="301"/>
      <c r="F333" s="301"/>
      <c r="G333" s="301"/>
      <c r="H333" s="301"/>
      <c r="I333" s="301"/>
      <c r="J333" s="301"/>
      <c r="K333" s="301"/>
      <c r="L333" s="301"/>
      <c r="M333" s="301"/>
      <c r="N333" s="301"/>
      <c r="O333" s="301"/>
      <c r="P333" s="301"/>
      <c r="Q333" s="301"/>
      <c r="R333" s="301"/>
      <c r="S333" s="301"/>
      <c r="T333" s="301"/>
    </row>
    <row r="334" spans="1:20" x14ac:dyDescent="0.35">
      <c r="A334" s="301"/>
      <c r="B334" s="301"/>
      <c r="C334" s="301"/>
      <c r="D334" s="301"/>
      <c r="E334" s="301"/>
      <c r="F334" s="301"/>
      <c r="G334" s="301"/>
      <c r="H334" s="301"/>
      <c r="I334" s="301"/>
      <c r="J334" s="301"/>
      <c r="K334" s="301"/>
      <c r="L334" s="301"/>
      <c r="M334" s="301"/>
      <c r="N334" s="301"/>
      <c r="O334" s="301"/>
      <c r="P334" s="301"/>
      <c r="Q334" s="301"/>
      <c r="R334" s="301"/>
      <c r="S334" s="301"/>
      <c r="T334" s="301"/>
    </row>
    <row r="335" spans="1:20" x14ac:dyDescent="0.35">
      <c r="A335" s="301"/>
      <c r="B335" s="301"/>
      <c r="C335" s="301"/>
      <c r="D335" s="301"/>
      <c r="E335" s="301"/>
      <c r="F335" s="301"/>
      <c r="G335" s="301"/>
      <c r="H335" s="301"/>
      <c r="I335" s="301"/>
      <c r="J335" s="301"/>
      <c r="K335" s="301"/>
      <c r="L335" s="301"/>
      <c r="M335" s="301"/>
      <c r="N335" s="301"/>
      <c r="O335" s="301"/>
      <c r="P335" s="301"/>
      <c r="Q335" s="301"/>
      <c r="R335" s="301"/>
      <c r="S335" s="301"/>
      <c r="T335" s="301"/>
    </row>
    <row r="336" spans="1:20" x14ac:dyDescent="0.35">
      <c r="A336" s="301"/>
      <c r="B336" s="301"/>
      <c r="C336" s="301"/>
      <c r="D336" s="301"/>
      <c r="E336" s="301"/>
      <c r="F336" s="301"/>
      <c r="G336" s="301"/>
      <c r="H336" s="301"/>
      <c r="I336" s="301"/>
      <c r="J336" s="301"/>
      <c r="K336" s="301"/>
      <c r="L336" s="301"/>
      <c r="M336" s="301"/>
      <c r="N336" s="301"/>
      <c r="O336" s="301"/>
      <c r="P336" s="301"/>
      <c r="Q336" s="301"/>
      <c r="R336" s="301"/>
      <c r="S336" s="301"/>
      <c r="T336" s="301"/>
    </row>
    <row r="337" spans="1:20" x14ac:dyDescent="0.35">
      <c r="A337" s="301"/>
      <c r="B337" s="301"/>
      <c r="C337" s="301"/>
      <c r="D337" s="301"/>
      <c r="E337" s="301"/>
      <c r="F337" s="301"/>
      <c r="G337" s="301"/>
      <c r="H337" s="301"/>
      <c r="I337" s="301"/>
      <c r="J337" s="301"/>
      <c r="K337" s="301"/>
      <c r="L337" s="301"/>
      <c r="M337" s="301"/>
      <c r="N337" s="301"/>
      <c r="O337" s="301"/>
      <c r="P337" s="301"/>
      <c r="Q337" s="301"/>
      <c r="R337" s="301"/>
      <c r="S337" s="301"/>
      <c r="T337" s="301"/>
    </row>
    <row r="338" spans="1:20" x14ac:dyDescent="0.35">
      <c r="A338" s="301"/>
      <c r="B338" s="301"/>
      <c r="C338" s="301"/>
      <c r="D338" s="301"/>
      <c r="E338" s="301"/>
      <c r="F338" s="301"/>
      <c r="G338" s="301"/>
      <c r="H338" s="301"/>
      <c r="I338" s="301"/>
      <c r="J338" s="301"/>
      <c r="K338" s="301"/>
      <c r="L338" s="301"/>
      <c r="M338" s="301"/>
      <c r="N338" s="301"/>
      <c r="O338" s="301"/>
      <c r="P338" s="301"/>
      <c r="Q338" s="301"/>
      <c r="R338" s="301"/>
      <c r="S338" s="301"/>
      <c r="T338" s="301"/>
    </row>
    <row r="339" spans="1:20" x14ac:dyDescent="0.35">
      <c r="A339" s="301"/>
      <c r="B339" s="301"/>
      <c r="C339" s="301"/>
      <c r="D339" s="301"/>
      <c r="E339" s="301"/>
      <c r="F339" s="301"/>
      <c r="G339" s="301"/>
      <c r="H339" s="301"/>
      <c r="I339" s="301"/>
      <c r="J339" s="301"/>
      <c r="K339" s="301"/>
      <c r="L339" s="301"/>
      <c r="M339" s="301"/>
      <c r="N339" s="301"/>
      <c r="O339" s="301"/>
      <c r="P339" s="301"/>
      <c r="Q339" s="301"/>
      <c r="R339" s="301"/>
      <c r="S339" s="301"/>
      <c r="T339" s="301"/>
    </row>
    <row r="340" spans="1:20" x14ac:dyDescent="0.35">
      <c r="A340" s="301"/>
      <c r="B340" s="301"/>
      <c r="C340" s="301"/>
      <c r="D340" s="301"/>
      <c r="E340" s="301"/>
      <c r="F340" s="301"/>
      <c r="G340" s="301"/>
      <c r="H340" s="301"/>
      <c r="I340" s="301"/>
      <c r="J340" s="301"/>
      <c r="K340" s="301"/>
      <c r="L340" s="301"/>
      <c r="M340" s="301"/>
      <c r="N340" s="301"/>
      <c r="O340" s="301"/>
      <c r="P340" s="301"/>
      <c r="Q340" s="301"/>
      <c r="R340" s="301"/>
      <c r="S340" s="301"/>
      <c r="T340" s="301"/>
    </row>
    <row r="341" spans="1:20" x14ac:dyDescent="0.35">
      <c r="A341" s="301"/>
      <c r="B341" s="301"/>
      <c r="C341" s="301"/>
      <c r="D341" s="301"/>
      <c r="E341" s="301"/>
      <c r="F341" s="301"/>
      <c r="G341" s="301"/>
      <c r="H341" s="301"/>
      <c r="I341" s="301"/>
      <c r="J341" s="301"/>
      <c r="K341" s="301"/>
      <c r="L341" s="301"/>
      <c r="M341" s="301"/>
      <c r="N341" s="301"/>
      <c r="O341" s="301"/>
      <c r="P341" s="301"/>
      <c r="Q341" s="301"/>
      <c r="R341" s="301"/>
      <c r="S341" s="301"/>
      <c r="T341" s="301"/>
    </row>
    <row r="342" spans="1:20" x14ac:dyDescent="0.35">
      <c r="A342" s="301"/>
      <c r="B342" s="301"/>
      <c r="C342" s="301"/>
      <c r="D342" s="301"/>
      <c r="E342" s="301"/>
      <c r="F342" s="301"/>
      <c r="G342" s="301"/>
      <c r="H342" s="301"/>
      <c r="I342" s="301"/>
      <c r="J342" s="301"/>
      <c r="K342" s="301"/>
      <c r="L342" s="301"/>
      <c r="M342" s="301"/>
      <c r="N342" s="301"/>
      <c r="O342" s="301"/>
      <c r="P342" s="301"/>
      <c r="Q342" s="301"/>
      <c r="R342" s="301"/>
      <c r="S342" s="301"/>
      <c r="T342" s="301"/>
    </row>
    <row r="343" spans="1:20" x14ac:dyDescent="0.35">
      <c r="A343" s="301"/>
      <c r="B343" s="301"/>
      <c r="C343" s="301"/>
      <c r="D343" s="301"/>
      <c r="E343" s="301"/>
      <c r="F343" s="301"/>
      <c r="G343" s="301"/>
      <c r="H343" s="301"/>
      <c r="I343" s="301"/>
      <c r="J343" s="301"/>
      <c r="K343" s="301"/>
      <c r="L343" s="301"/>
      <c r="M343" s="301"/>
      <c r="N343" s="301"/>
      <c r="O343" s="301"/>
      <c r="P343" s="301"/>
      <c r="Q343" s="301"/>
      <c r="R343" s="301"/>
      <c r="S343" s="301"/>
      <c r="T343" s="301"/>
    </row>
    <row r="344" spans="1:20" x14ac:dyDescent="0.35">
      <c r="A344" s="301"/>
      <c r="B344" s="301"/>
      <c r="C344" s="301"/>
      <c r="D344" s="301"/>
      <c r="E344" s="301"/>
      <c r="F344" s="301"/>
      <c r="G344" s="301"/>
      <c r="H344" s="301"/>
      <c r="I344" s="301"/>
      <c r="J344" s="301"/>
      <c r="K344" s="301"/>
      <c r="L344" s="301"/>
      <c r="M344" s="301"/>
      <c r="N344" s="301"/>
      <c r="O344" s="301"/>
      <c r="P344" s="301"/>
      <c r="Q344" s="301"/>
      <c r="R344" s="301"/>
      <c r="S344" s="301"/>
      <c r="T344" s="301"/>
    </row>
    <row r="345" spans="1:20" x14ac:dyDescent="0.35">
      <c r="A345" s="301"/>
      <c r="B345" s="301"/>
      <c r="C345" s="301"/>
      <c r="D345" s="301"/>
      <c r="E345" s="301"/>
      <c r="F345" s="301"/>
      <c r="G345" s="301"/>
      <c r="H345" s="301"/>
      <c r="I345" s="301"/>
      <c r="J345" s="301"/>
      <c r="K345" s="301"/>
      <c r="L345" s="301"/>
      <c r="M345" s="301"/>
      <c r="N345" s="301"/>
      <c r="O345" s="301"/>
      <c r="P345" s="301"/>
      <c r="Q345" s="301"/>
      <c r="R345" s="301"/>
      <c r="S345" s="301"/>
      <c r="T345" s="301"/>
    </row>
    <row r="346" spans="1:20" x14ac:dyDescent="0.35">
      <c r="A346" s="301"/>
      <c r="B346" s="301"/>
      <c r="C346" s="301"/>
      <c r="D346" s="301"/>
      <c r="E346" s="301"/>
      <c r="F346" s="301"/>
      <c r="G346" s="301"/>
      <c r="H346" s="301"/>
      <c r="I346" s="301"/>
      <c r="J346" s="301"/>
      <c r="K346" s="301"/>
      <c r="L346" s="301"/>
      <c r="M346" s="301"/>
      <c r="N346" s="301"/>
      <c r="O346" s="301"/>
      <c r="P346" s="301"/>
      <c r="Q346" s="301"/>
      <c r="R346" s="301"/>
      <c r="S346" s="301"/>
      <c r="T346" s="301"/>
    </row>
    <row r="347" spans="1:20" x14ac:dyDescent="0.35">
      <c r="A347" s="301"/>
      <c r="B347" s="301"/>
      <c r="C347" s="301"/>
      <c r="D347" s="301"/>
      <c r="E347" s="301"/>
      <c r="F347" s="301"/>
      <c r="G347" s="301"/>
      <c r="H347" s="301"/>
      <c r="I347" s="301"/>
      <c r="J347" s="301"/>
      <c r="K347" s="301"/>
      <c r="L347" s="301"/>
      <c r="M347" s="301"/>
      <c r="N347" s="301"/>
      <c r="O347" s="301"/>
      <c r="P347" s="301"/>
      <c r="Q347" s="301"/>
      <c r="R347" s="301"/>
      <c r="S347" s="301"/>
      <c r="T347" s="301"/>
    </row>
    <row r="348" spans="1:20" x14ac:dyDescent="0.35">
      <c r="A348" s="301"/>
      <c r="B348" s="301"/>
      <c r="C348" s="301"/>
      <c r="D348" s="301"/>
      <c r="E348" s="301"/>
      <c r="F348" s="301"/>
      <c r="G348" s="301"/>
      <c r="H348" s="301"/>
      <c r="I348" s="301"/>
      <c r="J348" s="301"/>
      <c r="K348" s="301"/>
      <c r="L348" s="301"/>
      <c r="M348" s="301"/>
      <c r="N348" s="301"/>
      <c r="O348" s="301"/>
      <c r="P348" s="301"/>
      <c r="Q348" s="301"/>
      <c r="R348" s="301"/>
      <c r="S348" s="301"/>
      <c r="T348" s="301"/>
    </row>
    <row r="349" spans="1:20" x14ac:dyDescent="0.35">
      <c r="A349" s="301"/>
      <c r="B349" s="301"/>
      <c r="C349" s="301"/>
      <c r="D349" s="301"/>
      <c r="E349" s="301"/>
      <c r="F349" s="301"/>
      <c r="G349" s="301"/>
      <c r="H349" s="301"/>
      <c r="I349" s="301"/>
      <c r="J349" s="301"/>
      <c r="K349" s="301"/>
      <c r="L349" s="301"/>
      <c r="M349" s="301"/>
      <c r="N349" s="301"/>
      <c r="O349" s="301"/>
      <c r="P349" s="301"/>
      <c r="Q349" s="301"/>
      <c r="R349" s="301"/>
      <c r="S349" s="301"/>
      <c r="T349" s="301"/>
    </row>
    <row r="350" spans="1:20" x14ac:dyDescent="0.35">
      <c r="A350" s="301"/>
      <c r="B350" s="301"/>
      <c r="C350" s="301"/>
      <c r="D350" s="301"/>
      <c r="E350" s="301"/>
      <c r="F350" s="301"/>
      <c r="G350" s="301"/>
      <c r="H350" s="301"/>
      <c r="I350" s="301"/>
      <c r="J350" s="301"/>
      <c r="K350" s="301"/>
      <c r="L350" s="301"/>
      <c r="M350" s="301"/>
      <c r="N350" s="301"/>
      <c r="O350" s="301"/>
      <c r="P350" s="301"/>
      <c r="Q350" s="301"/>
      <c r="R350" s="301"/>
      <c r="S350" s="301"/>
      <c r="T350" s="301"/>
    </row>
    <row r="351" spans="1:20" x14ac:dyDescent="0.35">
      <c r="A351" s="301"/>
      <c r="B351" s="301"/>
      <c r="C351" s="301"/>
      <c r="D351" s="301"/>
      <c r="E351" s="301"/>
      <c r="F351" s="301"/>
      <c r="G351" s="301"/>
      <c r="H351" s="301"/>
      <c r="I351" s="301"/>
      <c r="J351" s="301"/>
      <c r="K351" s="301"/>
      <c r="L351" s="301"/>
      <c r="M351" s="301"/>
      <c r="N351" s="301"/>
      <c r="O351" s="301"/>
      <c r="P351" s="301"/>
      <c r="Q351" s="301"/>
      <c r="R351" s="301"/>
      <c r="S351" s="301"/>
      <c r="T351" s="301"/>
    </row>
    <row r="352" spans="1:20" x14ac:dyDescent="0.35">
      <c r="A352" s="301"/>
      <c r="B352" s="301"/>
      <c r="C352" s="301"/>
      <c r="D352" s="301"/>
      <c r="E352" s="301"/>
      <c r="F352" s="301"/>
      <c r="G352" s="301"/>
      <c r="H352" s="301"/>
      <c r="I352" s="301"/>
      <c r="J352" s="301"/>
      <c r="K352" s="301"/>
      <c r="L352" s="301"/>
      <c r="M352" s="301"/>
      <c r="N352" s="301"/>
      <c r="O352" s="301"/>
      <c r="P352" s="301"/>
      <c r="Q352" s="301"/>
      <c r="R352" s="301"/>
      <c r="S352" s="301"/>
      <c r="T352" s="301"/>
    </row>
    <row r="353" spans="1:20" x14ac:dyDescent="0.35">
      <c r="A353" s="301"/>
      <c r="B353" s="301"/>
      <c r="C353" s="301"/>
      <c r="D353" s="301"/>
      <c r="E353" s="301"/>
      <c r="F353" s="301"/>
      <c r="G353" s="301"/>
      <c r="H353" s="301"/>
      <c r="I353" s="301"/>
      <c r="J353" s="301"/>
      <c r="K353" s="301"/>
      <c r="L353" s="301"/>
      <c r="M353" s="301"/>
      <c r="N353" s="301"/>
      <c r="O353" s="301"/>
      <c r="P353" s="301"/>
      <c r="Q353" s="301"/>
      <c r="R353" s="301"/>
      <c r="S353" s="301"/>
      <c r="T353" s="301"/>
    </row>
    <row r="354" spans="1:20" x14ac:dyDescent="0.35">
      <c r="A354" s="301"/>
      <c r="B354" s="301"/>
      <c r="C354" s="301"/>
      <c r="D354" s="301"/>
      <c r="E354" s="301"/>
      <c r="F354" s="301"/>
      <c r="G354" s="301"/>
      <c r="H354" s="301"/>
      <c r="I354" s="301"/>
      <c r="J354" s="301"/>
      <c r="K354" s="301"/>
      <c r="L354" s="301"/>
      <c r="M354" s="301"/>
      <c r="N354" s="301"/>
      <c r="O354" s="301"/>
      <c r="P354" s="301"/>
      <c r="Q354" s="301"/>
      <c r="R354" s="301"/>
      <c r="S354" s="301"/>
      <c r="T354" s="301"/>
    </row>
    <row r="355" spans="1:20" x14ac:dyDescent="0.35">
      <c r="A355" s="301"/>
      <c r="B355" s="301"/>
      <c r="C355" s="301"/>
      <c r="D355" s="301"/>
      <c r="E355" s="301"/>
      <c r="F355" s="301"/>
      <c r="G355" s="301"/>
      <c r="H355" s="301"/>
      <c r="I355" s="301"/>
      <c r="J355" s="301"/>
      <c r="K355" s="301"/>
      <c r="L355" s="301"/>
      <c r="M355" s="301"/>
      <c r="N355" s="301"/>
      <c r="O355" s="301"/>
      <c r="P355" s="301"/>
      <c r="Q355" s="301"/>
      <c r="R355" s="301"/>
      <c r="S355" s="301"/>
      <c r="T355" s="301"/>
    </row>
    <row r="356" spans="1:20" x14ac:dyDescent="0.35">
      <c r="A356" s="301"/>
      <c r="B356" s="301"/>
      <c r="C356" s="301"/>
      <c r="D356" s="301"/>
      <c r="E356" s="301"/>
      <c r="F356" s="301"/>
      <c r="G356" s="301"/>
      <c r="H356" s="301"/>
      <c r="I356" s="301"/>
      <c r="J356" s="301"/>
      <c r="K356" s="301"/>
      <c r="L356" s="301"/>
      <c r="M356" s="301"/>
      <c r="N356" s="301"/>
      <c r="O356" s="301"/>
      <c r="P356" s="301"/>
      <c r="Q356" s="301"/>
      <c r="R356" s="301"/>
      <c r="S356" s="301"/>
      <c r="T356" s="301"/>
    </row>
    <row r="357" spans="1:20" x14ac:dyDescent="0.35">
      <c r="A357" s="301"/>
      <c r="B357" s="301"/>
      <c r="C357" s="301"/>
      <c r="D357" s="301"/>
      <c r="E357" s="301"/>
      <c r="F357" s="301"/>
      <c r="G357" s="301"/>
      <c r="H357" s="301"/>
      <c r="I357" s="301"/>
      <c r="J357" s="301"/>
      <c r="K357" s="301"/>
      <c r="L357" s="301"/>
      <c r="M357" s="301"/>
      <c r="N357" s="301"/>
      <c r="O357" s="301"/>
      <c r="P357" s="301"/>
      <c r="Q357" s="301"/>
      <c r="R357" s="301"/>
      <c r="S357" s="301"/>
      <c r="T357" s="301"/>
    </row>
    <row r="358" spans="1:20" x14ac:dyDescent="0.35">
      <c r="A358" s="301"/>
      <c r="B358" s="301"/>
      <c r="C358" s="301"/>
      <c r="D358" s="301"/>
      <c r="E358" s="301"/>
      <c r="F358" s="301"/>
      <c r="G358" s="301"/>
      <c r="H358" s="301"/>
      <c r="I358" s="301"/>
      <c r="J358" s="301"/>
      <c r="K358" s="301"/>
      <c r="L358" s="301"/>
      <c r="M358" s="301"/>
      <c r="N358" s="301"/>
      <c r="O358" s="301"/>
      <c r="P358" s="301"/>
      <c r="Q358" s="301"/>
      <c r="R358" s="301"/>
      <c r="S358" s="301"/>
      <c r="T358" s="301"/>
    </row>
    <row r="359" spans="1:20" x14ac:dyDescent="0.35">
      <c r="A359" s="301"/>
      <c r="B359" s="301"/>
      <c r="C359" s="301"/>
      <c r="D359" s="301"/>
      <c r="E359" s="301"/>
      <c r="F359" s="301"/>
      <c r="G359" s="301"/>
      <c r="H359" s="301"/>
      <c r="I359" s="301"/>
      <c r="J359" s="301"/>
      <c r="K359" s="301"/>
      <c r="L359" s="301"/>
      <c r="M359" s="301"/>
      <c r="N359" s="301"/>
      <c r="O359" s="301"/>
      <c r="P359" s="301"/>
      <c r="Q359" s="301"/>
      <c r="R359" s="301"/>
      <c r="S359" s="301"/>
      <c r="T359" s="301"/>
    </row>
    <row r="360" spans="1:20" x14ac:dyDescent="0.35">
      <c r="A360" s="301"/>
      <c r="B360" s="301"/>
      <c r="C360" s="301"/>
      <c r="D360" s="301"/>
      <c r="E360" s="301"/>
      <c r="F360" s="301"/>
      <c r="G360" s="301"/>
      <c r="H360" s="301"/>
      <c r="I360" s="301"/>
      <c r="J360" s="301"/>
      <c r="K360" s="301"/>
      <c r="L360" s="301"/>
      <c r="M360" s="301"/>
      <c r="N360" s="301"/>
      <c r="O360" s="301"/>
      <c r="P360" s="301"/>
      <c r="Q360" s="301"/>
      <c r="R360" s="301"/>
      <c r="S360" s="301"/>
      <c r="T360" s="301"/>
    </row>
    <row r="361" spans="1:20" x14ac:dyDescent="0.35">
      <c r="A361" s="301"/>
      <c r="B361" s="301"/>
      <c r="C361" s="301"/>
      <c r="D361" s="301"/>
      <c r="E361" s="301"/>
      <c r="F361" s="301"/>
      <c r="G361" s="301"/>
      <c r="H361" s="301"/>
      <c r="I361" s="301"/>
      <c r="J361" s="301"/>
      <c r="K361" s="301"/>
      <c r="L361" s="301"/>
      <c r="M361" s="301"/>
      <c r="N361" s="301"/>
      <c r="O361" s="301"/>
      <c r="P361" s="301"/>
      <c r="Q361" s="301"/>
      <c r="R361" s="301"/>
      <c r="S361" s="301"/>
      <c r="T361" s="301"/>
    </row>
    <row r="362" spans="1:20" x14ac:dyDescent="0.35">
      <c r="A362" s="301"/>
      <c r="B362" s="301"/>
      <c r="C362" s="301"/>
      <c r="D362" s="301"/>
      <c r="E362" s="301"/>
      <c r="F362" s="301"/>
      <c r="G362" s="301"/>
      <c r="H362" s="301"/>
      <c r="I362" s="301"/>
      <c r="J362" s="301"/>
      <c r="K362" s="301"/>
      <c r="L362" s="301"/>
      <c r="M362" s="301"/>
      <c r="N362" s="301"/>
      <c r="O362" s="301"/>
      <c r="P362" s="301"/>
      <c r="Q362" s="301"/>
      <c r="R362" s="301"/>
      <c r="S362" s="301"/>
      <c r="T362" s="301"/>
    </row>
    <row r="363" spans="1:20" x14ac:dyDescent="0.35">
      <c r="A363" s="301"/>
      <c r="B363" s="301"/>
      <c r="C363" s="301"/>
      <c r="D363" s="301"/>
      <c r="E363" s="301"/>
      <c r="F363" s="301"/>
      <c r="G363" s="301"/>
      <c r="H363" s="301"/>
      <c r="I363" s="301"/>
      <c r="J363" s="301"/>
      <c r="K363" s="301"/>
      <c r="L363" s="301"/>
      <c r="M363" s="301"/>
      <c r="N363" s="301"/>
      <c r="O363" s="301"/>
      <c r="P363" s="301"/>
      <c r="Q363" s="301"/>
      <c r="R363" s="301"/>
      <c r="S363" s="301"/>
      <c r="T363" s="301"/>
    </row>
    <row r="364" spans="1:20" x14ac:dyDescent="0.35">
      <c r="A364" s="301"/>
      <c r="B364" s="301"/>
      <c r="C364" s="301"/>
      <c r="D364" s="301"/>
      <c r="E364" s="301"/>
      <c r="F364" s="301"/>
      <c r="G364" s="301"/>
      <c r="H364" s="301"/>
      <c r="I364" s="301"/>
      <c r="J364" s="301"/>
      <c r="K364" s="301"/>
      <c r="L364" s="301"/>
      <c r="M364" s="301"/>
      <c r="N364" s="301"/>
      <c r="O364" s="301"/>
      <c r="P364" s="301"/>
      <c r="Q364" s="301"/>
      <c r="R364" s="301"/>
      <c r="S364" s="301"/>
      <c r="T364" s="301"/>
    </row>
    <row r="365" spans="1:20" x14ac:dyDescent="0.35">
      <c r="A365" s="301"/>
      <c r="B365" s="301"/>
      <c r="C365" s="301"/>
      <c r="D365" s="301"/>
      <c r="E365" s="301"/>
      <c r="F365" s="301"/>
      <c r="G365" s="301"/>
      <c r="H365" s="301"/>
      <c r="I365" s="301"/>
      <c r="J365" s="301"/>
      <c r="K365" s="301"/>
      <c r="L365" s="301"/>
      <c r="M365" s="301"/>
      <c r="N365" s="301"/>
      <c r="O365" s="301"/>
      <c r="P365" s="301"/>
      <c r="Q365" s="301"/>
      <c r="R365" s="301"/>
      <c r="S365" s="301"/>
      <c r="T365" s="301"/>
    </row>
    <row r="366" spans="1:20" x14ac:dyDescent="0.35">
      <c r="A366" s="301"/>
      <c r="B366" s="301"/>
      <c r="C366" s="301"/>
      <c r="D366" s="301"/>
      <c r="E366" s="301"/>
      <c r="F366" s="301"/>
      <c r="G366" s="301"/>
      <c r="H366" s="301"/>
      <c r="I366" s="301"/>
      <c r="J366" s="301"/>
      <c r="K366" s="301"/>
      <c r="L366" s="301"/>
      <c r="M366" s="301"/>
      <c r="N366" s="301"/>
      <c r="O366" s="301"/>
      <c r="P366" s="301"/>
      <c r="Q366" s="301"/>
      <c r="R366" s="301"/>
      <c r="S366" s="301"/>
      <c r="T366" s="301"/>
    </row>
    <row r="367" spans="1:20" x14ac:dyDescent="0.35">
      <c r="A367" s="301"/>
      <c r="B367" s="301"/>
      <c r="C367" s="301"/>
      <c r="D367" s="301"/>
      <c r="E367" s="301"/>
      <c r="F367" s="301"/>
      <c r="G367" s="301"/>
      <c r="H367" s="301"/>
      <c r="I367" s="301"/>
      <c r="J367" s="301"/>
      <c r="K367" s="301"/>
      <c r="L367" s="301"/>
      <c r="M367" s="301"/>
      <c r="N367" s="301"/>
      <c r="O367" s="301"/>
      <c r="P367" s="301"/>
      <c r="Q367" s="301"/>
      <c r="R367" s="301"/>
      <c r="S367" s="301"/>
      <c r="T367" s="301"/>
    </row>
    <row r="368" spans="1:20" x14ac:dyDescent="0.35">
      <c r="A368" s="301"/>
      <c r="B368" s="301"/>
      <c r="C368" s="301"/>
      <c r="D368" s="301"/>
      <c r="E368" s="301"/>
      <c r="F368" s="301"/>
      <c r="G368" s="301"/>
      <c r="H368" s="301"/>
      <c r="I368" s="301"/>
      <c r="J368" s="301"/>
      <c r="K368" s="301"/>
      <c r="L368" s="301"/>
      <c r="M368" s="301"/>
      <c r="N368" s="301"/>
      <c r="O368" s="301"/>
      <c r="P368" s="301"/>
      <c r="Q368" s="301"/>
      <c r="R368" s="301"/>
      <c r="S368" s="301"/>
      <c r="T368" s="301"/>
    </row>
    <row r="369" spans="1:20" x14ac:dyDescent="0.35">
      <c r="A369" s="301"/>
      <c r="B369" s="301"/>
      <c r="C369" s="301"/>
      <c r="D369" s="301"/>
      <c r="E369" s="301"/>
      <c r="F369" s="301"/>
      <c r="G369" s="301"/>
      <c r="H369" s="301"/>
      <c r="I369" s="301"/>
      <c r="J369" s="301"/>
      <c r="K369" s="301"/>
      <c r="L369" s="301"/>
      <c r="M369" s="301"/>
      <c r="N369" s="301"/>
      <c r="O369" s="301"/>
      <c r="P369" s="301"/>
      <c r="Q369" s="301"/>
      <c r="R369" s="301"/>
      <c r="S369" s="301"/>
      <c r="T369" s="301"/>
    </row>
    <row r="370" spans="1:20" x14ac:dyDescent="0.35">
      <c r="A370" s="301"/>
      <c r="B370" s="301"/>
      <c r="C370" s="301"/>
      <c r="D370" s="301"/>
      <c r="E370" s="301"/>
      <c r="F370" s="301"/>
      <c r="G370" s="301"/>
      <c r="H370" s="301"/>
      <c r="I370" s="301"/>
      <c r="J370" s="301"/>
      <c r="K370" s="301"/>
      <c r="L370" s="301"/>
      <c r="M370" s="301"/>
      <c r="N370" s="301"/>
      <c r="O370" s="301"/>
      <c r="P370" s="301"/>
      <c r="Q370" s="301"/>
      <c r="R370" s="301"/>
      <c r="S370" s="301"/>
      <c r="T370" s="301"/>
    </row>
    <row r="371" spans="1:20" x14ac:dyDescent="0.35">
      <c r="A371" s="301"/>
      <c r="B371" s="301"/>
      <c r="C371" s="301"/>
      <c r="D371" s="301"/>
      <c r="E371" s="301"/>
      <c r="F371" s="301"/>
      <c r="G371" s="301"/>
      <c r="H371" s="301"/>
      <c r="I371" s="301"/>
      <c r="J371" s="301"/>
      <c r="K371" s="301"/>
      <c r="L371" s="301"/>
      <c r="M371" s="301"/>
      <c r="N371" s="301"/>
      <c r="O371" s="301"/>
      <c r="P371" s="301"/>
      <c r="Q371" s="301"/>
      <c r="R371" s="301"/>
      <c r="S371" s="301"/>
      <c r="T371" s="301"/>
    </row>
    <row r="372" spans="1:20" x14ac:dyDescent="0.35">
      <c r="A372" s="301"/>
      <c r="B372" s="301"/>
      <c r="C372" s="301"/>
      <c r="D372" s="301"/>
      <c r="E372" s="301"/>
      <c r="F372" s="301"/>
      <c r="G372" s="301"/>
      <c r="H372" s="301"/>
      <c r="I372" s="301"/>
      <c r="J372" s="301"/>
      <c r="K372" s="301"/>
      <c r="L372" s="301"/>
      <c r="M372" s="301"/>
      <c r="N372" s="301"/>
      <c r="O372" s="301"/>
      <c r="P372" s="301"/>
      <c r="Q372" s="301"/>
      <c r="R372" s="301"/>
      <c r="S372" s="301"/>
      <c r="T372" s="301"/>
    </row>
    <row r="373" spans="1:20" x14ac:dyDescent="0.35">
      <c r="A373" s="301"/>
      <c r="B373" s="301"/>
      <c r="C373" s="301"/>
      <c r="D373" s="301"/>
      <c r="E373" s="301"/>
      <c r="F373" s="301"/>
      <c r="G373" s="301"/>
      <c r="H373" s="301"/>
      <c r="I373" s="301"/>
      <c r="J373" s="301"/>
      <c r="K373" s="301"/>
      <c r="L373" s="301"/>
      <c r="M373" s="301"/>
      <c r="N373" s="301"/>
      <c r="O373" s="301"/>
      <c r="P373" s="301"/>
      <c r="Q373" s="301"/>
      <c r="R373" s="301"/>
      <c r="S373" s="301"/>
      <c r="T373" s="301"/>
    </row>
    <row r="374" spans="1:20" x14ac:dyDescent="0.35">
      <c r="A374" s="301"/>
      <c r="B374" s="301"/>
      <c r="C374" s="301"/>
      <c r="D374" s="301"/>
      <c r="E374" s="301"/>
      <c r="F374" s="301"/>
      <c r="G374" s="301"/>
      <c r="H374" s="301"/>
      <c r="I374" s="301"/>
      <c r="J374" s="301"/>
      <c r="K374" s="301"/>
      <c r="L374" s="301"/>
      <c r="M374" s="301"/>
      <c r="N374" s="301"/>
      <c r="O374" s="301"/>
      <c r="P374" s="301"/>
      <c r="Q374" s="301"/>
      <c r="R374" s="301"/>
      <c r="S374" s="301"/>
      <c r="T374" s="301"/>
    </row>
    <row r="375" spans="1:20" x14ac:dyDescent="0.35">
      <c r="A375" s="301"/>
      <c r="B375" s="301"/>
      <c r="C375" s="301"/>
      <c r="D375" s="301"/>
      <c r="E375" s="301"/>
      <c r="F375" s="301"/>
      <c r="G375" s="301"/>
      <c r="H375" s="301"/>
      <c r="I375" s="301"/>
      <c r="J375" s="301"/>
      <c r="K375" s="301"/>
      <c r="L375" s="301"/>
      <c r="M375" s="301"/>
      <c r="N375" s="301"/>
      <c r="O375" s="301"/>
      <c r="P375" s="301"/>
      <c r="Q375" s="301"/>
      <c r="R375" s="301"/>
      <c r="S375" s="301"/>
      <c r="T375" s="301"/>
    </row>
    <row r="376" spans="1:20" x14ac:dyDescent="0.35">
      <c r="A376" s="301"/>
      <c r="B376" s="301"/>
      <c r="C376" s="301"/>
      <c r="D376" s="301"/>
      <c r="E376" s="301"/>
      <c r="F376" s="301"/>
      <c r="G376" s="301"/>
      <c r="H376" s="301"/>
      <c r="I376" s="301"/>
      <c r="J376" s="301"/>
      <c r="K376" s="301"/>
      <c r="L376" s="301"/>
      <c r="M376" s="301"/>
      <c r="N376" s="301"/>
      <c r="O376" s="301"/>
      <c r="P376" s="301"/>
      <c r="Q376" s="301"/>
      <c r="R376" s="301"/>
      <c r="S376" s="301"/>
      <c r="T376" s="301"/>
    </row>
    <row r="377" spans="1:20" x14ac:dyDescent="0.35">
      <c r="A377" s="301"/>
      <c r="B377" s="301"/>
      <c r="C377" s="301"/>
      <c r="D377" s="301"/>
      <c r="E377" s="301"/>
      <c r="F377" s="301"/>
      <c r="G377" s="301"/>
      <c r="H377" s="301"/>
      <c r="I377" s="301"/>
      <c r="J377" s="301"/>
      <c r="K377" s="301"/>
      <c r="L377" s="301"/>
      <c r="M377" s="301"/>
      <c r="N377" s="301"/>
      <c r="O377" s="301"/>
      <c r="P377" s="301"/>
      <c r="Q377" s="301"/>
      <c r="R377" s="301"/>
      <c r="S377" s="301"/>
      <c r="T377" s="301"/>
    </row>
    <row r="378" spans="1:20" x14ac:dyDescent="0.35">
      <c r="A378" s="301"/>
      <c r="B378" s="301"/>
      <c r="C378" s="301"/>
      <c r="D378" s="301"/>
      <c r="E378" s="301"/>
      <c r="F378" s="301"/>
      <c r="G378" s="301"/>
      <c r="H378" s="301"/>
      <c r="I378" s="301"/>
      <c r="J378" s="301"/>
      <c r="K378" s="301"/>
      <c r="L378" s="301"/>
      <c r="M378" s="301"/>
      <c r="N378" s="301"/>
      <c r="O378" s="301"/>
      <c r="P378" s="301"/>
      <c r="Q378" s="301"/>
      <c r="R378" s="301"/>
      <c r="S378" s="301"/>
      <c r="T378" s="301"/>
    </row>
    <row r="379" spans="1:20" x14ac:dyDescent="0.35">
      <c r="A379" s="301"/>
      <c r="B379" s="301"/>
      <c r="C379" s="301"/>
      <c r="D379" s="301"/>
      <c r="E379" s="301"/>
      <c r="F379" s="301"/>
      <c r="G379" s="301"/>
      <c r="H379" s="301"/>
      <c r="I379" s="301"/>
      <c r="J379" s="301"/>
      <c r="K379" s="301"/>
      <c r="L379" s="301"/>
      <c r="M379" s="301"/>
      <c r="N379" s="301"/>
      <c r="O379" s="301"/>
      <c r="P379" s="301"/>
      <c r="Q379" s="301"/>
      <c r="R379" s="301"/>
      <c r="S379" s="301"/>
      <c r="T379" s="301"/>
    </row>
    <row r="380" spans="1:20" x14ac:dyDescent="0.35">
      <c r="A380" s="301"/>
      <c r="B380" s="301"/>
      <c r="C380" s="301"/>
      <c r="D380" s="301"/>
      <c r="E380" s="301"/>
      <c r="F380" s="301"/>
      <c r="G380" s="301"/>
      <c r="H380" s="301"/>
      <c r="I380" s="301"/>
      <c r="J380" s="301"/>
      <c r="K380" s="301"/>
      <c r="L380" s="301"/>
      <c r="M380" s="301"/>
      <c r="N380" s="301"/>
      <c r="O380" s="301"/>
      <c r="P380" s="301"/>
      <c r="Q380" s="301"/>
      <c r="R380" s="301"/>
      <c r="S380" s="301"/>
      <c r="T380" s="301"/>
    </row>
    <row r="381" spans="1:20" x14ac:dyDescent="0.35">
      <c r="A381" s="301"/>
      <c r="B381" s="301"/>
      <c r="C381" s="301"/>
      <c r="D381" s="301"/>
      <c r="E381" s="301"/>
      <c r="F381" s="301"/>
      <c r="G381" s="301"/>
      <c r="H381" s="301"/>
      <c r="I381" s="301"/>
      <c r="J381" s="301"/>
      <c r="K381" s="301"/>
      <c r="L381" s="301"/>
      <c r="M381" s="301"/>
      <c r="N381" s="301"/>
      <c r="O381" s="301"/>
      <c r="P381" s="301"/>
      <c r="Q381" s="301"/>
      <c r="R381" s="301"/>
      <c r="S381" s="301"/>
      <c r="T381" s="301"/>
    </row>
    <row r="382" spans="1:20" x14ac:dyDescent="0.35">
      <c r="A382" s="301"/>
      <c r="B382" s="301"/>
      <c r="C382" s="301"/>
      <c r="D382" s="301"/>
      <c r="E382" s="301"/>
      <c r="F382" s="301"/>
      <c r="G382" s="301"/>
      <c r="H382" s="301"/>
      <c r="I382" s="301"/>
      <c r="J382" s="301"/>
      <c r="K382" s="301"/>
      <c r="L382" s="301"/>
      <c r="M382" s="301"/>
      <c r="N382" s="301"/>
      <c r="O382" s="301"/>
      <c r="P382" s="301"/>
      <c r="Q382" s="301"/>
      <c r="R382" s="301"/>
      <c r="S382" s="301"/>
      <c r="T382" s="301"/>
    </row>
    <row r="383" spans="1:20" x14ac:dyDescent="0.35">
      <c r="A383" s="301"/>
      <c r="B383" s="301"/>
      <c r="C383" s="301"/>
      <c r="D383" s="301"/>
      <c r="E383" s="301"/>
      <c r="F383" s="301"/>
      <c r="G383" s="301"/>
      <c r="H383" s="301"/>
      <c r="I383" s="301"/>
      <c r="J383" s="301"/>
      <c r="K383" s="301"/>
      <c r="L383" s="301"/>
      <c r="M383" s="301"/>
      <c r="N383" s="301"/>
      <c r="O383" s="301"/>
      <c r="P383" s="301"/>
      <c r="Q383" s="301"/>
      <c r="R383" s="301"/>
      <c r="S383" s="301"/>
      <c r="T383" s="301"/>
    </row>
    <row r="384" spans="1:20" x14ac:dyDescent="0.35">
      <c r="A384" s="301"/>
      <c r="B384" s="301"/>
      <c r="C384" s="301"/>
      <c r="D384" s="301"/>
      <c r="E384" s="301"/>
      <c r="F384" s="301"/>
      <c r="G384" s="301"/>
      <c r="H384" s="301"/>
      <c r="I384" s="301"/>
      <c r="J384" s="301"/>
      <c r="K384" s="301"/>
      <c r="L384" s="301"/>
      <c r="M384" s="301"/>
      <c r="N384" s="301"/>
      <c r="O384" s="301"/>
      <c r="P384" s="301"/>
      <c r="Q384" s="301"/>
      <c r="R384" s="301"/>
      <c r="S384" s="301"/>
      <c r="T384" s="301"/>
    </row>
    <row r="385" spans="1:20" x14ac:dyDescent="0.35">
      <c r="A385" s="301"/>
      <c r="B385" s="301"/>
      <c r="C385" s="301"/>
      <c r="D385" s="301"/>
      <c r="E385" s="301"/>
      <c r="F385" s="301"/>
      <c r="G385" s="301"/>
      <c r="H385" s="301"/>
      <c r="I385" s="301"/>
      <c r="J385" s="301"/>
      <c r="K385" s="301"/>
      <c r="L385" s="301"/>
      <c r="M385" s="301"/>
      <c r="N385" s="301"/>
      <c r="O385" s="301"/>
      <c r="P385" s="301"/>
      <c r="Q385" s="301"/>
      <c r="R385" s="301"/>
      <c r="S385" s="301"/>
      <c r="T385" s="301"/>
    </row>
    <row r="386" spans="1:20" x14ac:dyDescent="0.35">
      <c r="A386" s="301"/>
      <c r="B386" s="301"/>
      <c r="C386" s="301"/>
      <c r="D386" s="301"/>
      <c r="E386" s="301"/>
      <c r="F386" s="301"/>
      <c r="G386" s="301"/>
      <c r="H386" s="301"/>
      <c r="I386" s="301"/>
      <c r="J386" s="301"/>
      <c r="K386" s="301"/>
      <c r="L386" s="301"/>
      <c r="M386" s="301"/>
      <c r="N386" s="301"/>
      <c r="O386" s="301"/>
      <c r="P386" s="301"/>
      <c r="Q386" s="301"/>
      <c r="R386" s="301"/>
      <c r="S386" s="301"/>
      <c r="T386" s="301"/>
    </row>
    <row r="387" spans="1:20" x14ac:dyDescent="0.35">
      <c r="A387" s="301"/>
      <c r="B387" s="301"/>
      <c r="C387" s="301"/>
      <c r="D387" s="301"/>
      <c r="E387" s="301"/>
      <c r="F387" s="301"/>
      <c r="G387" s="301"/>
      <c r="H387" s="301"/>
      <c r="I387" s="301"/>
      <c r="J387" s="301"/>
      <c r="K387" s="301"/>
      <c r="L387" s="301"/>
      <c r="M387" s="301"/>
      <c r="N387" s="301"/>
      <c r="O387" s="301"/>
      <c r="P387" s="301"/>
      <c r="Q387" s="301"/>
      <c r="R387" s="301"/>
      <c r="S387" s="301"/>
      <c r="T387" s="301"/>
    </row>
    <row r="388" spans="1:20" x14ac:dyDescent="0.35">
      <c r="A388" s="301"/>
      <c r="B388" s="301"/>
      <c r="C388" s="301"/>
      <c r="D388" s="301"/>
      <c r="E388" s="301"/>
      <c r="F388" s="301"/>
      <c r="G388" s="301"/>
      <c r="H388" s="301"/>
      <c r="I388" s="301"/>
      <c r="J388" s="301"/>
      <c r="K388" s="301"/>
      <c r="L388" s="301"/>
      <c r="M388" s="301"/>
      <c r="N388" s="301"/>
      <c r="O388" s="301"/>
      <c r="P388" s="301"/>
      <c r="Q388" s="301"/>
      <c r="R388" s="301"/>
      <c r="S388" s="301"/>
      <c r="T388" s="301"/>
    </row>
    <row r="389" spans="1:20" x14ac:dyDescent="0.35">
      <c r="A389" s="301"/>
      <c r="B389" s="301"/>
      <c r="C389" s="301"/>
      <c r="D389" s="301"/>
      <c r="E389" s="301"/>
      <c r="F389" s="301"/>
      <c r="G389" s="301"/>
      <c r="H389" s="301"/>
      <c r="I389" s="301"/>
      <c r="J389" s="301"/>
      <c r="K389" s="301"/>
      <c r="L389" s="301"/>
      <c r="M389" s="301"/>
      <c r="N389" s="301"/>
      <c r="O389" s="301"/>
      <c r="P389" s="301"/>
      <c r="Q389" s="301"/>
      <c r="R389" s="301"/>
      <c r="S389" s="301"/>
      <c r="T389" s="301"/>
    </row>
    <row r="390" spans="1:20" x14ac:dyDescent="0.35">
      <c r="A390" s="301"/>
      <c r="B390" s="301"/>
      <c r="C390" s="301"/>
      <c r="D390" s="301"/>
      <c r="E390" s="301"/>
      <c r="F390" s="301"/>
      <c r="G390" s="301"/>
      <c r="H390" s="301"/>
      <c r="I390" s="301"/>
      <c r="J390" s="301"/>
      <c r="K390" s="301"/>
      <c r="L390" s="301"/>
      <c r="M390" s="301"/>
      <c r="N390" s="301"/>
      <c r="O390" s="301"/>
      <c r="P390" s="301"/>
      <c r="Q390" s="301"/>
      <c r="R390" s="301"/>
      <c r="S390" s="301"/>
      <c r="T390" s="301"/>
    </row>
    <row r="391" spans="1:20" x14ac:dyDescent="0.35">
      <c r="A391" s="301"/>
      <c r="B391" s="301"/>
      <c r="C391" s="301"/>
      <c r="D391" s="301"/>
      <c r="E391" s="301"/>
      <c r="F391" s="301"/>
      <c r="G391" s="301"/>
      <c r="H391" s="301"/>
      <c r="I391" s="301"/>
      <c r="J391" s="301"/>
      <c r="K391" s="301"/>
      <c r="L391" s="301"/>
      <c r="M391" s="301"/>
      <c r="N391" s="301"/>
      <c r="O391" s="301"/>
      <c r="P391" s="301"/>
      <c r="Q391" s="301"/>
      <c r="R391" s="301"/>
      <c r="S391" s="301"/>
      <c r="T391" s="301"/>
    </row>
    <row r="392" spans="1:20" x14ac:dyDescent="0.35">
      <c r="A392" s="301"/>
      <c r="B392" s="301"/>
      <c r="C392" s="301"/>
      <c r="D392" s="301"/>
      <c r="E392" s="301"/>
      <c r="F392" s="301"/>
      <c r="G392" s="301"/>
      <c r="H392" s="301"/>
      <c r="I392" s="301"/>
      <c r="J392" s="301"/>
      <c r="K392" s="301"/>
      <c r="L392" s="301"/>
      <c r="M392" s="301"/>
      <c r="N392" s="301"/>
      <c r="O392" s="301"/>
      <c r="P392" s="301"/>
      <c r="Q392" s="301"/>
      <c r="R392" s="301"/>
      <c r="S392" s="301"/>
      <c r="T392" s="301"/>
    </row>
    <row r="393" spans="1:20" x14ac:dyDescent="0.35">
      <c r="A393" s="301"/>
      <c r="B393" s="301"/>
      <c r="C393" s="301"/>
      <c r="D393" s="301"/>
      <c r="E393" s="301"/>
      <c r="F393" s="301"/>
      <c r="G393" s="301"/>
      <c r="H393" s="301"/>
      <c r="I393" s="301"/>
      <c r="J393" s="301"/>
      <c r="K393" s="301"/>
      <c r="L393" s="301"/>
      <c r="M393" s="301"/>
      <c r="N393" s="301"/>
      <c r="O393" s="301"/>
      <c r="P393" s="301"/>
      <c r="Q393" s="301"/>
      <c r="R393" s="301"/>
      <c r="S393" s="301"/>
      <c r="T393" s="301"/>
    </row>
    <row r="394" spans="1:20" x14ac:dyDescent="0.35">
      <c r="A394" s="301"/>
      <c r="B394" s="301"/>
      <c r="C394" s="301"/>
      <c r="D394" s="301"/>
      <c r="E394" s="301"/>
      <c r="F394" s="301"/>
      <c r="G394" s="301"/>
      <c r="H394" s="301"/>
      <c r="I394" s="301"/>
      <c r="J394" s="301"/>
      <c r="K394" s="301"/>
      <c r="L394" s="301"/>
      <c r="M394" s="301"/>
      <c r="N394" s="301"/>
      <c r="O394" s="301"/>
      <c r="P394" s="301"/>
      <c r="Q394" s="301"/>
      <c r="R394" s="301"/>
      <c r="S394" s="301"/>
      <c r="T394" s="301"/>
    </row>
    <row r="395" spans="1:20" x14ac:dyDescent="0.35">
      <c r="A395" s="301"/>
      <c r="B395" s="301"/>
      <c r="C395" s="301"/>
      <c r="D395" s="301"/>
      <c r="E395" s="301"/>
      <c r="F395" s="301"/>
      <c r="G395" s="301"/>
      <c r="H395" s="301"/>
      <c r="I395" s="301"/>
      <c r="J395" s="301"/>
      <c r="K395" s="301"/>
      <c r="L395" s="301"/>
      <c r="M395" s="301"/>
      <c r="N395" s="301"/>
      <c r="O395" s="301"/>
      <c r="P395" s="301"/>
      <c r="Q395" s="301"/>
      <c r="R395" s="301"/>
      <c r="S395" s="301"/>
      <c r="T395" s="301"/>
    </row>
    <row r="396" spans="1:20" x14ac:dyDescent="0.35">
      <c r="A396" s="301"/>
      <c r="B396" s="301"/>
      <c r="C396" s="301"/>
      <c r="D396" s="301"/>
      <c r="E396" s="301"/>
      <c r="F396" s="301"/>
      <c r="G396" s="301"/>
      <c r="H396" s="301"/>
      <c r="I396" s="301"/>
      <c r="J396" s="301"/>
      <c r="K396" s="301"/>
      <c r="L396" s="301"/>
      <c r="M396" s="301"/>
      <c r="N396" s="301"/>
      <c r="O396" s="301"/>
      <c r="P396" s="301"/>
      <c r="Q396" s="301"/>
      <c r="R396" s="301"/>
      <c r="S396" s="301"/>
      <c r="T396" s="301"/>
    </row>
    <row r="397" spans="1:20" x14ac:dyDescent="0.35">
      <c r="A397" s="301"/>
      <c r="B397" s="301"/>
      <c r="C397" s="301"/>
      <c r="D397" s="301"/>
      <c r="E397" s="301"/>
      <c r="F397" s="301"/>
      <c r="G397" s="301"/>
      <c r="H397" s="301"/>
      <c r="I397" s="301"/>
      <c r="J397" s="301"/>
      <c r="K397" s="301"/>
      <c r="L397" s="301"/>
      <c r="M397" s="301"/>
      <c r="N397" s="301"/>
      <c r="O397" s="301"/>
      <c r="P397" s="301"/>
      <c r="Q397" s="301"/>
      <c r="R397" s="301"/>
      <c r="S397" s="301"/>
      <c r="T397" s="301"/>
    </row>
    <row r="398" spans="1:20" x14ac:dyDescent="0.35">
      <c r="A398" s="301"/>
      <c r="B398" s="301"/>
      <c r="C398" s="301"/>
      <c r="D398" s="301"/>
      <c r="E398" s="301"/>
      <c r="F398" s="301"/>
      <c r="G398" s="301"/>
      <c r="H398" s="301"/>
      <c r="I398" s="301"/>
      <c r="J398" s="301"/>
      <c r="K398" s="301"/>
      <c r="L398" s="301"/>
      <c r="M398" s="301"/>
      <c r="N398" s="301"/>
      <c r="O398" s="301"/>
      <c r="P398" s="301"/>
      <c r="Q398" s="301"/>
      <c r="R398" s="301"/>
      <c r="S398" s="301"/>
      <c r="T398" s="301"/>
    </row>
    <row r="399" spans="1:20" x14ac:dyDescent="0.35">
      <c r="A399" s="301"/>
      <c r="B399" s="301"/>
      <c r="C399" s="301"/>
      <c r="D399" s="301"/>
      <c r="E399" s="301"/>
      <c r="F399" s="301"/>
      <c r="G399" s="301"/>
      <c r="H399" s="301"/>
      <c r="I399" s="301"/>
      <c r="J399" s="301"/>
      <c r="K399" s="301"/>
      <c r="L399" s="301"/>
      <c r="M399" s="301"/>
      <c r="N399" s="301"/>
      <c r="O399" s="301"/>
      <c r="P399" s="301"/>
      <c r="Q399" s="301"/>
      <c r="R399" s="301"/>
      <c r="S399" s="301"/>
      <c r="T399" s="301"/>
    </row>
    <row r="400" spans="1:20" x14ac:dyDescent="0.35">
      <c r="A400" s="301"/>
      <c r="B400" s="301"/>
      <c r="C400" s="301"/>
      <c r="D400" s="301"/>
      <c r="E400" s="301"/>
      <c r="F400" s="301"/>
      <c r="G400" s="301"/>
      <c r="H400" s="301"/>
      <c r="I400" s="301"/>
      <c r="J400" s="301"/>
      <c r="K400" s="301"/>
      <c r="L400" s="301"/>
      <c r="M400" s="301"/>
      <c r="N400" s="301"/>
      <c r="O400" s="301"/>
      <c r="P400" s="301"/>
      <c r="Q400" s="301"/>
      <c r="R400" s="301"/>
      <c r="S400" s="301"/>
      <c r="T400" s="301"/>
    </row>
    <row r="401" spans="1:20" x14ac:dyDescent="0.35">
      <c r="A401" s="301"/>
      <c r="B401" s="301"/>
      <c r="C401" s="301"/>
      <c r="D401" s="301"/>
      <c r="E401" s="301"/>
      <c r="F401" s="301"/>
      <c r="G401" s="301"/>
      <c r="H401" s="301"/>
      <c r="I401" s="301"/>
      <c r="J401" s="301"/>
      <c r="K401" s="301"/>
      <c r="L401" s="301"/>
      <c r="M401" s="301"/>
      <c r="N401" s="301"/>
      <c r="O401" s="301"/>
      <c r="P401" s="301"/>
      <c r="Q401" s="301"/>
      <c r="R401" s="301"/>
      <c r="S401" s="301"/>
      <c r="T401" s="301"/>
    </row>
    <row r="402" spans="1:20" x14ac:dyDescent="0.35">
      <c r="A402" s="301"/>
      <c r="B402" s="301"/>
      <c r="C402" s="301"/>
      <c r="D402" s="301"/>
      <c r="E402" s="301"/>
      <c r="F402" s="301"/>
      <c r="G402" s="301"/>
      <c r="H402" s="301"/>
      <c r="I402" s="301"/>
      <c r="J402" s="301"/>
      <c r="K402" s="301"/>
      <c r="L402" s="301"/>
      <c r="M402" s="301"/>
      <c r="N402" s="301"/>
      <c r="O402" s="301"/>
      <c r="P402" s="301"/>
      <c r="Q402" s="301"/>
      <c r="R402" s="301"/>
      <c r="S402" s="301"/>
      <c r="T402" s="301"/>
    </row>
    <row r="403" spans="1:20" x14ac:dyDescent="0.35">
      <c r="A403" s="301"/>
      <c r="B403" s="301"/>
      <c r="C403" s="301"/>
      <c r="D403" s="301"/>
      <c r="E403" s="301"/>
      <c r="F403" s="301"/>
      <c r="G403" s="301"/>
      <c r="H403" s="301"/>
      <c r="I403" s="301"/>
      <c r="J403" s="301"/>
      <c r="K403" s="301"/>
      <c r="L403" s="301"/>
      <c r="M403" s="301"/>
      <c r="N403" s="301"/>
      <c r="O403" s="301"/>
      <c r="P403" s="301"/>
      <c r="Q403" s="301"/>
      <c r="R403" s="301"/>
      <c r="S403" s="301"/>
      <c r="T403" s="301"/>
    </row>
    <row r="404" spans="1:20" x14ac:dyDescent="0.35">
      <c r="A404" s="301"/>
      <c r="B404" s="301"/>
      <c r="C404" s="301"/>
      <c r="D404" s="301"/>
      <c r="E404" s="301"/>
      <c r="F404" s="301"/>
      <c r="G404" s="301"/>
      <c r="H404" s="301"/>
      <c r="I404" s="301"/>
      <c r="J404" s="301"/>
      <c r="K404" s="301"/>
      <c r="L404" s="301"/>
      <c r="M404" s="301"/>
      <c r="N404" s="301"/>
      <c r="O404" s="301"/>
      <c r="P404" s="301"/>
      <c r="Q404" s="301"/>
      <c r="R404" s="301"/>
      <c r="S404" s="301"/>
      <c r="T404" s="301"/>
    </row>
    <row r="405" spans="1:20" x14ac:dyDescent="0.35">
      <c r="A405" s="301"/>
      <c r="B405" s="301"/>
      <c r="C405" s="301"/>
      <c r="D405" s="301"/>
      <c r="E405" s="301"/>
      <c r="F405" s="301"/>
      <c r="G405" s="301"/>
      <c r="H405" s="301"/>
      <c r="I405" s="301"/>
      <c r="J405" s="301"/>
      <c r="K405" s="301"/>
      <c r="L405" s="301"/>
      <c r="M405" s="301"/>
      <c r="N405" s="301"/>
      <c r="O405" s="301"/>
      <c r="P405" s="301"/>
      <c r="Q405" s="301"/>
      <c r="R405" s="301"/>
      <c r="S405" s="301"/>
      <c r="T405" s="301"/>
    </row>
    <row r="406" spans="1:20" x14ac:dyDescent="0.35">
      <c r="A406" s="301"/>
      <c r="B406" s="301"/>
      <c r="C406" s="301"/>
      <c r="D406" s="301"/>
      <c r="E406" s="301"/>
      <c r="F406" s="301"/>
      <c r="G406" s="301"/>
      <c r="H406" s="301"/>
      <c r="I406" s="301"/>
      <c r="J406" s="301"/>
      <c r="K406" s="301"/>
      <c r="L406" s="301"/>
      <c r="M406" s="301"/>
      <c r="N406" s="301"/>
      <c r="O406" s="301"/>
      <c r="P406" s="301"/>
      <c r="Q406" s="301"/>
      <c r="R406" s="301"/>
      <c r="S406" s="301"/>
      <c r="T406" s="301"/>
    </row>
    <row r="407" spans="1:20" x14ac:dyDescent="0.35">
      <c r="A407" s="301"/>
      <c r="B407" s="301"/>
      <c r="C407" s="301"/>
      <c r="D407" s="301"/>
      <c r="E407" s="301"/>
      <c r="F407" s="301"/>
      <c r="G407" s="301"/>
      <c r="H407" s="301"/>
      <c r="I407" s="301"/>
      <c r="J407" s="301"/>
      <c r="K407" s="301"/>
      <c r="L407" s="301"/>
      <c r="M407" s="301"/>
      <c r="N407" s="301"/>
      <c r="O407" s="301"/>
      <c r="P407" s="301"/>
      <c r="Q407" s="301"/>
      <c r="R407" s="301"/>
      <c r="S407" s="301"/>
      <c r="T407" s="301"/>
    </row>
    <row r="408" spans="1:20" x14ac:dyDescent="0.35">
      <c r="A408" s="301"/>
      <c r="B408" s="301"/>
      <c r="C408" s="301"/>
      <c r="D408" s="301"/>
      <c r="E408" s="301"/>
      <c r="F408" s="301"/>
      <c r="G408" s="301"/>
      <c r="H408" s="301"/>
      <c r="I408" s="301"/>
      <c r="J408" s="301"/>
      <c r="K408" s="301"/>
      <c r="L408" s="301"/>
      <c r="M408" s="301"/>
      <c r="N408" s="301"/>
      <c r="O408" s="301"/>
      <c r="P408" s="301"/>
      <c r="Q408" s="301"/>
      <c r="R408" s="301"/>
      <c r="S408" s="301"/>
      <c r="T408" s="301"/>
    </row>
    <row r="409" spans="1:20" x14ac:dyDescent="0.35">
      <c r="A409" s="301"/>
      <c r="B409" s="301"/>
      <c r="C409" s="301"/>
      <c r="D409" s="301"/>
      <c r="E409" s="301"/>
      <c r="F409" s="301"/>
      <c r="G409" s="301"/>
      <c r="H409" s="301"/>
      <c r="I409" s="301"/>
      <c r="J409" s="301"/>
      <c r="K409" s="301"/>
      <c r="L409" s="301"/>
      <c r="M409" s="301"/>
      <c r="N409" s="301"/>
      <c r="O409" s="301"/>
      <c r="P409" s="301"/>
      <c r="Q409" s="301"/>
      <c r="R409" s="301"/>
      <c r="S409" s="301"/>
      <c r="T409" s="301"/>
    </row>
    <row r="410" spans="1:20" x14ac:dyDescent="0.35">
      <c r="A410" s="301"/>
      <c r="B410" s="301"/>
      <c r="C410" s="301"/>
      <c r="D410" s="301"/>
      <c r="E410" s="301"/>
      <c r="F410" s="301"/>
      <c r="G410" s="301"/>
      <c r="H410" s="301"/>
      <c r="I410" s="301"/>
      <c r="J410" s="301"/>
      <c r="K410" s="301"/>
      <c r="L410" s="301"/>
      <c r="M410" s="301"/>
      <c r="N410" s="301"/>
      <c r="O410" s="301"/>
      <c r="P410" s="301"/>
      <c r="Q410" s="301"/>
      <c r="R410" s="301"/>
      <c r="S410" s="301"/>
      <c r="T410" s="301"/>
    </row>
    <row r="411" spans="1:20" x14ac:dyDescent="0.35">
      <c r="A411" s="301"/>
      <c r="B411" s="301"/>
      <c r="C411" s="301"/>
      <c r="D411" s="301"/>
      <c r="E411" s="301"/>
      <c r="F411" s="301"/>
      <c r="G411" s="301"/>
      <c r="H411" s="301"/>
      <c r="I411" s="301"/>
      <c r="J411" s="301"/>
      <c r="K411" s="301"/>
      <c r="L411" s="301"/>
      <c r="M411" s="301"/>
      <c r="N411" s="301"/>
      <c r="O411" s="301"/>
      <c r="P411" s="301"/>
      <c r="Q411" s="301"/>
      <c r="R411" s="301"/>
      <c r="S411" s="301"/>
      <c r="T411" s="301"/>
    </row>
    <row r="412" spans="1:20" x14ac:dyDescent="0.35">
      <c r="A412" s="301"/>
      <c r="B412" s="301"/>
      <c r="C412" s="301"/>
      <c r="D412" s="301"/>
      <c r="E412" s="301"/>
      <c r="F412" s="301"/>
      <c r="G412" s="301"/>
      <c r="H412" s="301"/>
      <c r="I412" s="301"/>
      <c r="J412" s="301"/>
      <c r="K412" s="301"/>
      <c r="L412" s="301"/>
      <c r="M412" s="301"/>
      <c r="N412" s="301"/>
      <c r="O412" s="301"/>
      <c r="P412" s="301"/>
      <c r="Q412" s="301"/>
      <c r="R412" s="301"/>
      <c r="S412" s="301"/>
      <c r="T412" s="301"/>
    </row>
    <row r="413" spans="1:20" x14ac:dyDescent="0.35">
      <c r="A413" s="301"/>
      <c r="B413" s="301"/>
      <c r="C413" s="301"/>
      <c r="D413" s="301"/>
      <c r="E413" s="301"/>
      <c r="F413" s="301"/>
      <c r="G413" s="301"/>
      <c r="H413" s="301"/>
      <c r="I413" s="301"/>
      <c r="J413" s="301"/>
      <c r="K413" s="301"/>
      <c r="L413" s="301"/>
      <c r="M413" s="301"/>
      <c r="N413" s="301"/>
      <c r="O413" s="301"/>
      <c r="P413" s="301"/>
      <c r="Q413" s="301"/>
      <c r="R413" s="301"/>
      <c r="S413" s="301"/>
      <c r="T413" s="301"/>
    </row>
    <row r="414" spans="1:20" x14ac:dyDescent="0.35">
      <c r="A414" s="301"/>
      <c r="B414" s="301"/>
      <c r="C414" s="301"/>
      <c r="D414" s="301"/>
      <c r="E414" s="301"/>
      <c r="F414" s="301"/>
      <c r="G414" s="301"/>
      <c r="H414" s="301"/>
      <c r="I414" s="301"/>
      <c r="J414" s="301"/>
      <c r="K414" s="301"/>
      <c r="L414" s="301"/>
      <c r="M414" s="301"/>
      <c r="N414" s="301"/>
      <c r="O414" s="301"/>
      <c r="P414" s="301"/>
      <c r="Q414" s="301"/>
      <c r="R414" s="301"/>
      <c r="S414" s="301"/>
      <c r="T414" s="301"/>
    </row>
    <row r="415" spans="1:20" x14ac:dyDescent="0.35">
      <c r="A415" s="301"/>
      <c r="B415" s="301"/>
      <c r="C415" s="301"/>
      <c r="D415" s="301"/>
      <c r="E415" s="301"/>
      <c r="F415" s="301"/>
      <c r="G415" s="301"/>
      <c r="H415" s="301"/>
      <c r="I415" s="301"/>
      <c r="J415" s="301"/>
      <c r="K415" s="301"/>
      <c r="L415" s="301"/>
      <c r="M415" s="301"/>
      <c r="N415" s="301"/>
      <c r="O415" s="301"/>
      <c r="P415" s="301"/>
      <c r="Q415" s="301"/>
      <c r="R415" s="301"/>
      <c r="S415" s="301"/>
      <c r="T415" s="301"/>
    </row>
    <row r="416" spans="1:20" x14ac:dyDescent="0.35">
      <c r="A416" s="301"/>
      <c r="B416" s="301"/>
      <c r="C416" s="301"/>
      <c r="D416" s="301"/>
      <c r="E416" s="301"/>
      <c r="F416" s="301"/>
      <c r="G416" s="301"/>
      <c r="H416" s="301"/>
      <c r="I416" s="301"/>
      <c r="J416" s="301"/>
      <c r="K416" s="301"/>
      <c r="L416" s="301"/>
      <c r="M416" s="301"/>
      <c r="N416" s="301"/>
      <c r="O416" s="301"/>
      <c r="P416" s="301"/>
      <c r="Q416" s="301"/>
      <c r="R416" s="301"/>
      <c r="S416" s="301"/>
      <c r="T416" s="301"/>
    </row>
    <row r="417" spans="1:20" x14ac:dyDescent="0.35">
      <c r="A417" s="301"/>
      <c r="B417" s="301"/>
      <c r="C417" s="301"/>
      <c r="D417" s="301"/>
      <c r="E417" s="301"/>
      <c r="F417" s="301"/>
      <c r="G417" s="301"/>
      <c r="H417" s="301"/>
      <c r="I417" s="301"/>
      <c r="J417" s="301"/>
      <c r="K417" s="301"/>
      <c r="L417" s="301"/>
      <c r="M417" s="301"/>
      <c r="N417" s="301"/>
      <c r="O417" s="301"/>
      <c r="P417" s="301"/>
      <c r="Q417" s="301"/>
      <c r="R417" s="301"/>
      <c r="S417" s="301"/>
      <c r="T417" s="301"/>
    </row>
    <row r="418" spans="1:20" x14ac:dyDescent="0.35">
      <c r="A418" s="301"/>
      <c r="B418" s="301"/>
      <c r="C418" s="301"/>
      <c r="D418" s="301"/>
      <c r="E418" s="301"/>
      <c r="F418" s="301"/>
      <c r="G418" s="301"/>
      <c r="H418" s="301"/>
      <c r="I418" s="301"/>
      <c r="J418" s="301"/>
      <c r="K418" s="301"/>
      <c r="L418" s="301"/>
      <c r="M418" s="301"/>
      <c r="N418" s="301"/>
      <c r="O418" s="301"/>
      <c r="P418" s="301"/>
      <c r="Q418" s="301"/>
      <c r="R418" s="301"/>
      <c r="S418" s="301"/>
      <c r="T418" s="301"/>
    </row>
    <row r="419" spans="1:20" x14ac:dyDescent="0.35">
      <c r="A419" s="301"/>
      <c r="B419" s="301"/>
      <c r="C419" s="301"/>
      <c r="D419" s="301"/>
      <c r="E419" s="301"/>
      <c r="F419" s="301"/>
      <c r="G419" s="301"/>
      <c r="H419" s="301"/>
      <c r="I419" s="301"/>
      <c r="J419" s="301"/>
      <c r="K419" s="301"/>
      <c r="L419" s="301"/>
      <c r="M419" s="301"/>
      <c r="N419" s="301"/>
      <c r="O419" s="301"/>
      <c r="P419" s="301"/>
      <c r="Q419" s="301"/>
      <c r="R419" s="301"/>
      <c r="S419" s="301"/>
      <c r="T419" s="301"/>
    </row>
    <row r="420" spans="1:20" x14ac:dyDescent="0.35">
      <c r="A420" s="301"/>
      <c r="B420" s="301"/>
      <c r="C420" s="301"/>
      <c r="D420" s="301"/>
      <c r="E420" s="301"/>
      <c r="F420" s="301"/>
      <c r="G420" s="301"/>
      <c r="H420" s="301"/>
      <c r="I420" s="301"/>
      <c r="J420" s="301"/>
      <c r="K420" s="301"/>
      <c r="L420" s="301"/>
      <c r="M420" s="301"/>
      <c r="N420" s="301"/>
      <c r="O420" s="301"/>
      <c r="P420" s="301"/>
      <c r="Q420" s="301"/>
      <c r="R420" s="301"/>
      <c r="S420" s="301"/>
      <c r="T420" s="301"/>
    </row>
    <row r="421" spans="1:20" x14ac:dyDescent="0.35">
      <c r="A421" s="301"/>
      <c r="B421" s="301"/>
      <c r="C421" s="301"/>
      <c r="D421" s="301"/>
      <c r="E421" s="301"/>
      <c r="F421" s="301"/>
      <c r="G421" s="301"/>
      <c r="H421" s="301"/>
      <c r="I421" s="301"/>
      <c r="J421" s="301"/>
      <c r="K421" s="301"/>
      <c r="L421" s="301"/>
      <c r="M421" s="301"/>
      <c r="N421" s="301"/>
      <c r="O421" s="301"/>
      <c r="P421" s="301"/>
      <c r="Q421" s="301"/>
      <c r="R421" s="301"/>
      <c r="S421" s="301"/>
      <c r="T421" s="301"/>
    </row>
    <row r="422" spans="1:20" x14ac:dyDescent="0.35">
      <c r="A422" s="301"/>
      <c r="B422" s="301"/>
      <c r="C422" s="301"/>
      <c r="D422" s="301"/>
      <c r="E422" s="301"/>
      <c r="F422" s="301"/>
      <c r="G422" s="301"/>
      <c r="H422" s="301"/>
      <c r="I422" s="301"/>
      <c r="J422" s="301"/>
      <c r="K422" s="301"/>
      <c r="L422" s="301"/>
      <c r="M422" s="301"/>
      <c r="N422" s="301"/>
      <c r="O422" s="301"/>
      <c r="P422" s="301"/>
      <c r="Q422" s="301"/>
      <c r="R422" s="301"/>
      <c r="S422" s="301"/>
      <c r="T422" s="301"/>
    </row>
    <row r="423" spans="1:20" x14ac:dyDescent="0.35">
      <c r="A423" s="301"/>
      <c r="B423" s="301"/>
      <c r="C423" s="301"/>
      <c r="D423" s="301"/>
      <c r="E423" s="301"/>
      <c r="F423" s="301"/>
      <c r="G423" s="301"/>
      <c r="H423" s="301"/>
      <c r="I423" s="301"/>
      <c r="J423" s="301"/>
      <c r="K423" s="301"/>
      <c r="L423" s="301"/>
      <c r="M423" s="301"/>
      <c r="N423" s="301"/>
      <c r="O423" s="301"/>
      <c r="P423" s="301"/>
      <c r="Q423" s="301"/>
      <c r="R423" s="301"/>
      <c r="S423" s="301"/>
      <c r="T423" s="301"/>
    </row>
    <row r="424" spans="1:20" x14ac:dyDescent="0.35">
      <c r="A424" s="301"/>
      <c r="B424" s="301"/>
      <c r="C424" s="301"/>
      <c r="D424" s="301"/>
      <c r="E424" s="301"/>
      <c r="F424" s="301"/>
      <c r="G424" s="301"/>
      <c r="H424" s="301"/>
      <c r="I424" s="301"/>
      <c r="J424" s="301"/>
      <c r="K424" s="301"/>
      <c r="L424" s="301"/>
      <c r="M424" s="301"/>
      <c r="N424" s="301"/>
      <c r="O424" s="301"/>
      <c r="P424" s="301"/>
      <c r="Q424" s="301"/>
      <c r="R424" s="301"/>
      <c r="S424" s="301"/>
      <c r="T424" s="301"/>
    </row>
    <row r="425" spans="1:20" x14ac:dyDescent="0.35">
      <c r="A425" s="301"/>
      <c r="B425" s="301"/>
      <c r="C425" s="301"/>
      <c r="D425" s="301"/>
      <c r="E425" s="301"/>
      <c r="F425" s="301"/>
      <c r="G425" s="301"/>
      <c r="H425" s="301"/>
      <c r="I425" s="301"/>
      <c r="J425" s="301"/>
      <c r="K425" s="301"/>
      <c r="L425" s="301"/>
      <c r="M425" s="301"/>
      <c r="N425" s="301"/>
      <c r="O425" s="301"/>
      <c r="P425" s="301"/>
      <c r="Q425" s="301"/>
      <c r="R425" s="301"/>
      <c r="S425" s="301"/>
      <c r="T425" s="301"/>
    </row>
    <row r="426" spans="1:20" x14ac:dyDescent="0.35">
      <c r="A426" s="301"/>
      <c r="B426" s="301"/>
      <c r="C426" s="301"/>
      <c r="D426" s="301"/>
      <c r="E426" s="301"/>
      <c r="F426" s="301"/>
      <c r="G426" s="301"/>
      <c r="H426" s="301"/>
      <c r="I426" s="301"/>
      <c r="J426" s="301"/>
      <c r="K426" s="301"/>
      <c r="L426" s="301"/>
      <c r="M426" s="301"/>
      <c r="N426" s="301"/>
      <c r="O426" s="301"/>
      <c r="P426" s="301"/>
      <c r="Q426" s="301"/>
      <c r="R426" s="301"/>
      <c r="S426" s="301"/>
      <c r="T426" s="301"/>
    </row>
    <row r="427" spans="1:20" x14ac:dyDescent="0.35">
      <c r="A427" s="301"/>
      <c r="B427" s="301"/>
      <c r="C427" s="301"/>
      <c r="D427" s="301"/>
      <c r="E427" s="301"/>
      <c r="F427" s="301"/>
      <c r="G427" s="301"/>
      <c r="H427" s="301"/>
      <c r="I427" s="301"/>
      <c r="J427" s="301"/>
      <c r="K427" s="301"/>
      <c r="L427" s="301"/>
      <c r="M427" s="301"/>
      <c r="N427" s="301"/>
      <c r="O427" s="301"/>
      <c r="P427" s="301"/>
      <c r="Q427" s="301"/>
      <c r="R427" s="301"/>
      <c r="S427" s="301"/>
      <c r="T427" s="301"/>
    </row>
    <row r="428" spans="1:20" x14ac:dyDescent="0.35">
      <c r="A428" s="301"/>
      <c r="B428" s="301"/>
      <c r="C428" s="301"/>
      <c r="D428" s="301"/>
      <c r="E428" s="301"/>
      <c r="F428" s="301"/>
      <c r="G428" s="301"/>
      <c r="H428" s="301"/>
      <c r="I428" s="301"/>
      <c r="J428" s="301"/>
      <c r="K428" s="301"/>
      <c r="L428" s="301"/>
      <c r="M428" s="301"/>
      <c r="N428" s="301"/>
      <c r="O428" s="301"/>
      <c r="P428" s="301"/>
      <c r="Q428" s="301"/>
      <c r="R428" s="301"/>
      <c r="S428" s="301"/>
      <c r="T428" s="301"/>
    </row>
    <row r="429" spans="1:20" x14ac:dyDescent="0.35">
      <c r="A429" s="301"/>
      <c r="B429" s="301"/>
      <c r="C429" s="301"/>
      <c r="D429" s="301"/>
      <c r="E429" s="301"/>
      <c r="F429" s="301"/>
      <c r="G429" s="301"/>
      <c r="H429" s="301"/>
      <c r="I429" s="301"/>
      <c r="J429" s="301"/>
      <c r="K429" s="301"/>
      <c r="L429" s="301"/>
      <c r="M429" s="301"/>
      <c r="N429" s="301"/>
      <c r="O429" s="301"/>
      <c r="P429" s="301"/>
      <c r="Q429" s="301"/>
      <c r="R429" s="301"/>
      <c r="S429" s="301"/>
      <c r="T429" s="301"/>
    </row>
    <row r="430" spans="1:20" x14ac:dyDescent="0.35">
      <c r="A430" s="301"/>
      <c r="B430" s="301"/>
      <c r="C430" s="301"/>
      <c r="D430" s="301"/>
      <c r="E430" s="301"/>
      <c r="F430" s="301"/>
      <c r="G430" s="301"/>
      <c r="H430" s="301"/>
      <c r="I430" s="301"/>
      <c r="J430" s="301"/>
      <c r="K430" s="301"/>
      <c r="L430" s="301"/>
      <c r="M430" s="301"/>
      <c r="N430" s="301"/>
      <c r="O430" s="301"/>
      <c r="P430" s="301"/>
      <c r="Q430" s="301"/>
      <c r="R430" s="301"/>
      <c r="S430" s="301"/>
      <c r="T430" s="301"/>
    </row>
    <row r="431" spans="1:20" x14ac:dyDescent="0.35">
      <c r="A431" s="301"/>
      <c r="B431" s="301"/>
      <c r="C431" s="301"/>
      <c r="D431" s="301"/>
      <c r="E431" s="301"/>
      <c r="F431" s="301"/>
      <c r="G431" s="301"/>
      <c r="H431" s="301"/>
      <c r="I431" s="301"/>
      <c r="J431" s="301"/>
      <c r="K431" s="301"/>
      <c r="L431" s="301"/>
      <c r="M431" s="301"/>
      <c r="N431" s="301"/>
      <c r="O431" s="301"/>
      <c r="P431" s="301"/>
      <c r="Q431" s="301"/>
      <c r="R431" s="301"/>
      <c r="S431" s="301"/>
      <c r="T431" s="301"/>
    </row>
    <row r="432" spans="1:20" x14ac:dyDescent="0.35">
      <c r="A432" s="301"/>
      <c r="B432" s="301"/>
      <c r="C432" s="301"/>
      <c r="D432" s="301"/>
      <c r="E432" s="301"/>
      <c r="F432" s="301"/>
      <c r="G432" s="301"/>
      <c r="H432" s="301"/>
      <c r="I432" s="301"/>
      <c r="J432" s="301"/>
      <c r="K432" s="301"/>
      <c r="L432" s="301"/>
      <c r="M432" s="301"/>
      <c r="N432" s="301"/>
      <c r="O432" s="301"/>
      <c r="P432" s="301"/>
      <c r="Q432" s="301"/>
      <c r="R432" s="301"/>
      <c r="S432" s="301"/>
      <c r="T432" s="301"/>
    </row>
    <row r="433" spans="1:20" x14ac:dyDescent="0.35">
      <c r="A433" s="301"/>
      <c r="B433" s="301"/>
      <c r="C433" s="301"/>
      <c r="D433" s="301"/>
      <c r="E433" s="301"/>
      <c r="F433" s="301"/>
      <c r="G433" s="301"/>
      <c r="H433" s="301"/>
      <c r="I433" s="301"/>
      <c r="J433" s="301"/>
      <c r="K433" s="301"/>
      <c r="L433" s="301"/>
      <c r="M433" s="301"/>
      <c r="N433" s="301"/>
      <c r="O433" s="301"/>
      <c r="P433" s="301"/>
      <c r="Q433" s="301"/>
      <c r="R433" s="301"/>
      <c r="S433" s="301"/>
      <c r="T433" s="301"/>
    </row>
    <row r="434" spans="1:20" x14ac:dyDescent="0.35">
      <c r="A434" s="301"/>
      <c r="B434" s="301"/>
      <c r="C434" s="301"/>
      <c r="D434" s="301"/>
      <c r="E434" s="301"/>
      <c r="F434" s="301"/>
      <c r="G434" s="301"/>
      <c r="H434" s="301"/>
      <c r="I434" s="301"/>
      <c r="J434" s="301"/>
      <c r="K434" s="301"/>
      <c r="L434" s="301"/>
      <c r="M434" s="301"/>
      <c r="N434" s="301"/>
      <c r="O434" s="301"/>
      <c r="P434" s="301"/>
      <c r="Q434" s="301"/>
      <c r="R434" s="301"/>
      <c r="S434" s="301"/>
      <c r="T434" s="301"/>
    </row>
    <row r="435" spans="1:20" x14ac:dyDescent="0.35">
      <c r="A435" s="301"/>
      <c r="B435" s="301"/>
      <c r="C435" s="301"/>
      <c r="D435" s="301"/>
      <c r="E435" s="301"/>
      <c r="F435" s="301"/>
      <c r="G435" s="301"/>
      <c r="H435" s="301"/>
      <c r="I435" s="301"/>
      <c r="J435" s="301"/>
      <c r="K435" s="301"/>
      <c r="L435" s="301"/>
      <c r="M435" s="301"/>
      <c r="N435" s="301"/>
      <c r="O435" s="301"/>
      <c r="P435" s="301"/>
      <c r="Q435" s="301"/>
      <c r="R435" s="301"/>
      <c r="S435" s="301"/>
      <c r="T435" s="301"/>
    </row>
    <row r="436" spans="1:20" x14ac:dyDescent="0.35">
      <c r="A436" s="301"/>
      <c r="B436" s="301"/>
      <c r="C436" s="301"/>
      <c r="D436" s="301"/>
      <c r="E436" s="301"/>
      <c r="F436" s="301"/>
      <c r="G436" s="301"/>
      <c r="H436" s="301"/>
      <c r="I436" s="301"/>
      <c r="J436" s="301"/>
      <c r="K436" s="301"/>
      <c r="L436" s="301"/>
      <c r="M436" s="301"/>
      <c r="N436" s="301"/>
      <c r="O436" s="301"/>
      <c r="P436" s="301"/>
      <c r="Q436" s="301"/>
      <c r="R436" s="301"/>
      <c r="S436" s="301"/>
      <c r="T436" s="301"/>
    </row>
    <row r="437" spans="1:20" x14ac:dyDescent="0.35">
      <c r="A437" s="301"/>
      <c r="B437" s="301"/>
      <c r="C437" s="301"/>
      <c r="D437" s="301"/>
      <c r="E437" s="301"/>
      <c r="F437" s="301"/>
      <c r="G437" s="301"/>
      <c r="H437" s="301"/>
      <c r="I437" s="301"/>
      <c r="J437" s="301"/>
      <c r="K437" s="301"/>
      <c r="L437" s="301"/>
      <c r="M437" s="301"/>
      <c r="N437" s="301"/>
      <c r="O437" s="301"/>
      <c r="P437" s="301"/>
      <c r="Q437" s="301"/>
      <c r="R437" s="301"/>
      <c r="S437" s="301"/>
      <c r="T437" s="301"/>
    </row>
    <row r="438" spans="1:20" x14ac:dyDescent="0.35">
      <c r="A438" s="301"/>
      <c r="B438" s="301"/>
      <c r="C438" s="301"/>
      <c r="D438" s="301"/>
      <c r="E438" s="301"/>
      <c r="F438" s="301"/>
      <c r="G438" s="301"/>
      <c r="H438" s="301"/>
      <c r="I438" s="301"/>
      <c r="J438" s="301"/>
      <c r="K438" s="301"/>
      <c r="L438" s="301"/>
      <c r="M438" s="301"/>
      <c r="N438" s="301"/>
      <c r="O438" s="301"/>
      <c r="P438" s="301"/>
      <c r="Q438" s="301"/>
      <c r="R438" s="301"/>
      <c r="S438" s="301"/>
      <c r="T438" s="301"/>
    </row>
    <row r="439" spans="1:20" x14ac:dyDescent="0.35">
      <c r="A439" s="301"/>
      <c r="B439" s="301"/>
      <c r="C439" s="301"/>
      <c r="D439" s="301"/>
      <c r="E439" s="301"/>
      <c r="F439" s="301"/>
      <c r="G439" s="301"/>
      <c r="H439" s="301"/>
      <c r="I439" s="301"/>
      <c r="J439" s="301"/>
      <c r="K439" s="301"/>
      <c r="L439" s="301"/>
      <c r="M439" s="301"/>
      <c r="N439" s="301"/>
      <c r="O439" s="301"/>
      <c r="P439" s="301"/>
      <c r="Q439" s="301"/>
      <c r="R439" s="301"/>
      <c r="S439" s="301"/>
      <c r="T439" s="301"/>
    </row>
    <row r="440" spans="1:20" x14ac:dyDescent="0.35">
      <c r="A440" s="301"/>
      <c r="B440" s="301"/>
      <c r="C440" s="301"/>
      <c r="D440" s="301"/>
      <c r="E440" s="301"/>
      <c r="F440" s="301"/>
      <c r="G440" s="301"/>
      <c r="H440" s="301"/>
      <c r="I440" s="301"/>
      <c r="J440" s="301"/>
      <c r="K440" s="301"/>
      <c r="L440" s="301"/>
      <c r="M440" s="301"/>
      <c r="N440" s="301"/>
      <c r="O440" s="301"/>
      <c r="P440" s="301"/>
      <c r="Q440" s="301"/>
      <c r="R440" s="301"/>
      <c r="S440" s="301"/>
      <c r="T440" s="301"/>
    </row>
    <row r="441" spans="1:20" x14ac:dyDescent="0.35">
      <c r="A441" s="301"/>
      <c r="B441" s="301"/>
      <c r="C441" s="301"/>
      <c r="D441" s="301"/>
      <c r="E441" s="301"/>
      <c r="F441" s="301"/>
      <c r="G441" s="301"/>
      <c r="H441" s="301"/>
      <c r="I441" s="301"/>
      <c r="J441" s="301"/>
      <c r="K441" s="301"/>
      <c r="L441" s="301"/>
      <c r="M441" s="301"/>
      <c r="N441" s="301"/>
      <c r="O441" s="301"/>
      <c r="P441" s="301"/>
      <c r="Q441" s="301"/>
      <c r="R441" s="301"/>
      <c r="S441" s="301"/>
      <c r="T441" s="301"/>
    </row>
    <row r="442" spans="1:20" x14ac:dyDescent="0.35">
      <c r="A442" s="301"/>
      <c r="B442" s="301"/>
      <c r="C442" s="301"/>
      <c r="D442" s="301"/>
      <c r="E442" s="301"/>
      <c r="F442" s="301"/>
      <c r="G442" s="301"/>
      <c r="H442" s="301"/>
      <c r="I442" s="301"/>
      <c r="J442" s="301"/>
      <c r="K442" s="301"/>
      <c r="L442" s="301"/>
      <c r="M442" s="301"/>
      <c r="N442" s="301"/>
      <c r="O442" s="301"/>
      <c r="P442" s="301"/>
      <c r="Q442" s="301"/>
      <c r="R442" s="301"/>
      <c r="S442" s="301"/>
      <c r="T442" s="301"/>
    </row>
    <row r="443" spans="1:20" x14ac:dyDescent="0.35">
      <c r="A443" s="301"/>
      <c r="B443" s="301"/>
      <c r="C443" s="301"/>
      <c r="D443" s="301"/>
      <c r="E443" s="301"/>
      <c r="F443" s="301"/>
      <c r="G443" s="301"/>
      <c r="H443" s="301"/>
      <c r="I443" s="301"/>
      <c r="J443" s="301"/>
      <c r="K443" s="301"/>
      <c r="L443" s="301"/>
      <c r="M443" s="301"/>
      <c r="N443" s="301"/>
      <c r="O443" s="301"/>
      <c r="P443" s="301"/>
      <c r="Q443" s="301"/>
      <c r="R443" s="301"/>
      <c r="S443" s="301"/>
      <c r="T443" s="301"/>
    </row>
    <row r="444" spans="1:20" x14ac:dyDescent="0.35">
      <c r="A444" s="301"/>
      <c r="B444" s="301"/>
      <c r="C444" s="301"/>
      <c r="D444" s="301"/>
      <c r="E444" s="301"/>
      <c r="F444" s="301"/>
      <c r="G444" s="301"/>
      <c r="H444" s="301"/>
      <c r="I444" s="301"/>
      <c r="J444" s="301"/>
      <c r="K444" s="301"/>
      <c r="L444" s="301"/>
      <c r="M444" s="301"/>
      <c r="N444" s="301"/>
      <c r="O444" s="301"/>
      <c r="P444" s="301"/>
      <c r="Q444" s="301"/>
      <c r="R444" s="301"/>
      <c r="S444" s="301"/>
      <c r="T444" s="301"/>
    </row>
    <row r="445" spans="1:20" x14ac:dyDescent="0.35">
      <c r="A445" s="301"/>
      <c r="B445" s="301"/>
      <c r="C445" s="301"/>
      <c r="D445" s="301"/>
      <c r="E445" s="301"/>
      <c r="F445" s="301"/>
      <c r="G445" s="301"/>
      <c r="H445" s="301"/>
      <c r="I445" s="301"/>
      <c r="J445" s="301"/>
      <c r="K445" s="301"/>
      <c r="L445" s="301"/>
      <c r="M445" s="301"/>
      <c r="N445" s="301"/>
      <c r="O445" s="301"/>
      <c r="P445" s="301"/>
      <c r="Q445" s="301"/>
      <c r="R445" s="301"/>
      <c r="S445" s="301"/>
      <c r="T445" s="301"/>
    </row>
    <row r="446" spans="1:20" x14ac:dyDescent="0.35">
      <c r="A446" s="301"/>
      <c r="B446" s="301"/>
      <c r="C446" s="301"/>
      <c r="D446" s="301"/>
      <c r="E446" s="301"/>
      <c r="F446" s="301"/>
      <c r="G446" s="301"/>
      <c r="H446" s="301"/>
      <c r="I446" s="301"/>
      <c r="J446" s="301"/>
      <c r="K446" s="301"/>
      <c r="L446" s="301"/>
      <c r="M446" s="301"/>
      <c r="N446" s="301"/>
      <c r="O446" s="301"/>
      <c r="P446" s="301"/>
      <c r="Q446" s="301"/>
      <c r="R446" s="301"/>
      <c r="S446" s="301"/>
      <c r="T446" s="301"/>
    </row>
    <row r="447" spans="1:20" x14ac:dyDescent="0.35">
      <c r="A447" s="301"/>
      <c r="B447" s="301"/>
      <c r="C447" s="301"/>
      <c r="D447" s="301"/>
      <c r="E447" s="301"/>
      <c r="F447" s="301"/>
      <c r="G447" s="301"/>
      <c r="H447" s="301"/>
      <c r="I447" s="301"/>
      <c r="J447" s="301"/>
      <c r="K447" s="301"/>
      <c r="L447" s="301"/>
      <c r="M447" s="301"/>
      <c r="N447" s="301"/>
      <c r="O447" s="301"/>
      <c r="P447" s="301"/>
      <c r="Q447" s="301"/>
      <c r="R447" s="301"/>
      <c r="S447" s="301"/>
      <c r="T447" s="301"/>
    </row>
    <row r="448" spans="1:20" x14ac:dyDescent="0.35">
      <c r="A448" s="301"/>
      <c r="B448" s="301"/>
      <c r="C448" s="301"/>
      <c r="D448" s="301"/>
      <c r="E448" s="301"/>
      <c r="F448" s="301"/>
      <c r="G448" s="301"/>
      <c r="H448" s="301"/>
      <c r="I448" s="301"/>
      <c r="J448" s="301"/>
      <c r="K448" s="301"/>
      <c r="L448" s="301"/>
      <c r="M448" s="301"/>
      <c r="N448" s="301"/>
      <c r="O448" s="301"/>
      <c r="P448" s="301"/>
      <c r="Q448" s="301"/>
      <c r="R448" s="301"/>
      <c r="S448" s="301"/>
      <c r="T448" s="301"/>
    </row>
    <row r="449" spans="1:20" x14ac:dyDescent="0.35">
      <c r="A449" s="301"/>
      <c r="B449" s="301"/>
      <c r="C449" s="301"/>
      <c r="D449" s="301"/>
      <c r="E449" s="301"/>
      <c r="F449" s="301"/>
      <c r="G449" s="301"/>
      <c r="H449" s="301"/>
      <c r="I449" s="301"/>
      <c r="J449" s="301"/>
      <c r="K449" s="301"/>
      <c r="L449" s="301"/>
      <c r="M449" s="301"/>
      <c r="N449" s="301"/>
      <c r="O449" s="301"/>
      <c r="P449" s="301"/>
      <c r="Q449" s="301"/>
      <c r="R449" s="301"/>
      <c r="S449" s="301"/>
      <c r="T449" s="301"/>
    </row>
    <row r="450" spans="1:20" x14ac:dyDescent="0.35">
      <c r="A450" s="301"/>
      <c r="B450" s="301"/>
      <c r="C450" s="301"/>
      <c r="D450" s="301"/>
      <c r="E450" s="301"/>
      <c r="F450" s="301"/>
      <c r="G450" s="301"/>
      <c r="H450" s="301"/>
      <c r="I450" s="301"/>
      <c r="J450" s="301"/>
      <c r="K450" s="301"/>
      <c r="L450" s="301"/>
      <c r="M450" s="301"/>
      <c r="N450" s="301"/>
      <c r="O450" s="301"/>
      <c r="P450" s="301"/>
      <c r="Q450" s="301"/>
      <c r="R450" s="301"/>
      <c r="S450" s="301"/>
      <c r="T450" s="301"/>
    </row>
    <row r="451" spans="1:20" x14ac:dyDescent="0.35">
      <c r="A451" s="301"/>
      <c r="B451" s="301"/>
      <c r="C451" s="301"/>
      <c r="D451" s="301"/>
      <c r="E451" s="301"/>
      <c r="F451" s="301"/>
      <c r="G451" s="301"/>
      <c r="H451" s="301"/>
      <c r="I451" s="301"/>
      <c r="J451" s="301"/>
      <c r="K451" s="301"/>
      <c r="L451" s="301"/>
      <c r="M451" s="301"/>
      <c r="N451" s="301"/>
      <c r="O451" s="301"/>
      <c r="P451" s="301"/>
      <c r="Q451" s="301"/>
      <c r="R451" s="301"/>
      <c r="S451" s="301"/>
      <c r="T451" s="301"/>
    </row>
    <row r="452" spans="1:20" x14ac:dyDescent="0.35">
      <c r="A452" s="301"/>
      <c r="B452" s="301"/>
      <c r="C452" s="301"/>
      <c r="D452" s="301"/>
      <c r="E452" s="301"/>
      <c r="F452" s="301"/>
      <c r="G452" s="301"/>
      <c r="H452" s="301"/>
      <c r="I452" s="301"/>
      <c r="J452" s="301"/>
      <c r="K452" s="301"/>
      <c r="L452" s="301"/>
      <c r="M452" s="301"/>
      <c r="N452" s="301"/>
      <c r="O452" s="301"/>
      <c r="P452" s="301"/>
      <c r="Q452" s="301"/>
      <c r="R452" s="301"/>
      <c r="S452" s="301"/>
      <c r="T452" s="301"/>
    </row>
    <row r="453" spans="1:20" x14ac:dyDescent="0.35">
      <c r="A453" s="301"/>
      <c r="B453" s="301"/>
      <c r="C453" s="301"/>
      <c r="D453" s="301"/>
      <c r="E453" s="301"/>
      <c r="F453" s="301"/>
      <c r="G453" s="301"/>
      <c r="H453" s="301"/>
      <c r="I453" s="301"/>
      <c r="J453" s="301"/>
      <c r="K453" s="301"/>
      <c r="L453" s="301"/>
      <c r="M453" s="301"/>
      <c r="N453" s="301"/>
      <c r="O453" s="301"/>
      <c r="P453" s="301"/>
      <c r="Q453" s="301"/>
      <c r="R453" s="301"/>
      <c r="S453" s="301"/>
      <c r="T453" s="301"/>
    </row>
    <row r="454" spans="1:20" x14ac:dyDescent="0.35">
      <c r="A454" s="301"/>
      <c r="B454" s="301"/>
      <c r="C454" s="301"/>
      <c r="D454" s="301"/>
      <c r="E454" s="301"/>
      <c r="F454" s="301"/>
      <c r="G454" s="301"/>
      <c r="H454" s="301"/>
      <c r="I454" s="301"/>
      <c r="J454" s="301"/>
      <c r="K454" s="301"/>
      <c r="L454" s="301"/>
      <c r="M454" s="301"/>
      <c r="N454" s="301"/>
      <c r="O454" s="301"/>
      <c r="P454" s="301"/>
      <c r="Q454" s="301"/>
      <c r="R454" s="301"/>
      <c r="S454" s="301"/>
      <c r="T454" s="301"/>
    </row>
    <row r="455" spans="1:20" x14ac:dyDescent="0.35">
      <c r="A455" s="301"/>
      <c r="B455" s="301"/>
      <c r="C455" s="301"/>
      <c r="D455" s="301"/>
      <c r="E455" s="301"/>
      <c r="F455" s="301"/>
      <c r="G455" s="301"/>
      <c r="H455" s="301"/>
      <c r="I455" s="301"/>
      <c r="J455" s="301"/>
      <c r="K455" s="301"/>
      <c r="L455" s="301"/>
      <c r="M455" s="301"/>
      <c r="N455" s="301"/>
      <c r="O455" s="301"/>
      <c r="P455" s="301"/>
      <c r="Q455" s="301"/>
      <c r="R455" s="301"/>
      <c r="S455" s="301"/>
      <c r="T455" s="301"/>
    </row>
    <row r="456" spans="1:20" x14ac:dyDescent="0.35">
      <c r="A456" s="301"/>
      <c r="B456" s="301"/>
      <c r="C456" s="301"/>
      <c r="D456" s="301"/>
      <c r="E456" s="301"/>
      <c r="F456" s="301"/>
      <c r="G456" s="301"/>
      <c r="H456" s="301"/>
      <c r="I456" s="301"/>
      <c r="J456" s="301"/>
      <c r="K456" s="301"/>
      <c r="L456" s="301"/>
      <c r="M456" s="301"/>
      <c r="N456" s="301"/>
      <c r="O456" s="301"/>
      <c r="P456" s="301"/>
      <c r="Q456" s="301"/>
      <c r="R456" s="301"/>
      <c r="S456" s="301"/>
      <c r="T456" s="301"/>
    </row>
    <row r="457" spans="1:20" x14ac:dyDescent="0.35">
      <c r="A457" s="301"/>
      <c r="B457" s="301"/>
      <c r="C457" s="301"/>
      <c r="D457" s="301"/>
      <c r="E457" s="301"/>
      <c r="F457" s="301"/>
      <c r="G457" s="301"/>
      <c r="H457" s="301"/>
      <c r="I457" s="301"/>
      <c r="J457" s="301"/>
      <c r="K457" s="301"/>
      <c r="L457" s="301"/>
      <c r="M457" s="301"/>
      <c r="N457" s="301"/>
      <c r="O457" s="301"/>
      <c r="P457" s="301"/>
      <c r="Q457" s="301"/>
      <c r="R457" s="301"/>
      <c r="S457" s="301"/>
      <c r="T457" s="301"/>
    </row>
    <row r="458" spans="1:20" x14ac:dyDescent="0.35">
      <c r="A458" s="301"/>
      <c r="B458" s="301"/>
      <c r="C458" s="301"/>
      <c r="D458" s="301"/>
      <c r="E458" s="301"/>
      <c r="F458" s="301"/>
      <c r="G458" s="301"/>
      <c r="H458" s="301"/>
      <c r="I458" s="301"/>
      <c r="J458" s="301"/>
      <c r="K458" s="301"/>
      <c r="L458" s="301"/>
      <c r="M458" s="301"/>
      <c r="N458" s="301"/>
      <c r="O458" s="301"/>
      <c r="P458" s="301"/>
      <c r="Q458" s="301"/>
      <c r="R458" s="301"/>
      <c r="S458" s="301"/>
      <c r="T458" s="301"/>
    </row>
    <row r="459" spans="1:20" x14ac:dyDescent="0.35">
      <c r="A459" s="301"/>
      <c r="B459" s="301"/>
      <c r="C459" s="301"/>
      <c r="D459" s="301"/>
      <c r="E459" s="301"/>
      <c r="F459" s="301"/>
      <c r="G459" s="301"/>
      <c r="H459" s="301"/>
      <c r="I459" s="301"/>
      <c r="J459" s="301"/>
      <c r="K459" s="301"/>
      <c r="L459" s="301"/>
      <c r="M459" s="301"/>
      <c r="N459" s="301"/>
      <c r="O459" s="301"/>
      <c r="P459" s="301"/>
      <c r="Q459" s="301"/>
      <c r="R459" s="301"/>
      <c r="S459" s="301"/>
      <c r="T459" s="301"/>
    </row>
    <row r="460" spans="1:20" x14ac:dyDescent="0.35">
      <c r="A460" s="301"/>
      <c r="B460" s="301"/>
      <c r="C460" s="301"/>
      <c r="D460" s="301"/>
      <c r="E460" s="301"/>
      <c r="F460" s="301"/>
      <c r="G460" s="301"/>
      <c r="H460" s="301"/>
      <c r="I460" s="301"/>
      <c r="J460" s="301"/>
      <c r="K460" s="301"/>
      <c r="L460" s="301"/>
      <c r="M460" s="301"/>
      <c r="N460" s="301"/>
      <c r="O460" s="301"/>
      <c r="P460" s="301"/>
      <c r="Q460" s="301"/>
      <c r="R460" s="301"/>
      <c r="S460" s="301"/>
      <c r="T460" s="301"/>
    </row>
    <row r="461" spans="1:20" x14ac:dyDescent="0.35">
      <c r="A461" s="301"/>
      <c r="B461" s="301"/>
      <c r="C461" s="301"/>
      <c r="D461" s="301"/>
      <c r="E461" s="301"/>
      <c r="F461" s="301"/>
      <c r="G461" s="301"/>
      <c r="H461" s="301"/>
      <c r="I461" s="301"/>
      <c r="J461" s="301"/>
      <c r="K461" s="301"/>
      <c r="L461" s="301"/>
      <c r="M461" s="301"/>
      <c r="N461" s="301"/>
      <c r="O461" s="301"/>
      <c r="P461" s="301"/>
      <c r="Q461" s="301"/>
      <c r="R461" s="301"/>
      <c r="S461" s="301"/>
      <c r="T461" s="301"/>
    </row>
    <row r="462" spans="1:20" x14ac:dyDescent="0.35">
      <c r="A462" s="301"/>
      <c r="B462" s="301"/>
      <c r="C462" s="301"/>
      <c r="D462" s="301"/>
      <c r="E462" s="301"/>
      <c r="F462" s="301"/>
      <c r="G462" s="301"/>
      <c r="H462" s="301"/>
      <c r="I462" s="301"/>
      <c r="J462" s="301"/>
      <c r="K462" s="301"/>
      <c r="L462" s="301"/>
      <c r="M462" s="301"/>
      <c r="N462" s="301"/>
      <c r="O462" s="301"/>
      <c r="P462" s="301"/>
      <c r="Q462" s="301"/>
      <c r="R462" s="301"/>
      <c r="S462" s="301"/>
      <c r="T462" s="301"/>
    </row>
    <row r="463" spans="1:20" x14ac:dyDescent="0.35">
      <c r="A463" s="301"/>
      <c r="B463" s="301"/>
      <c r="C463" s="301"/>
      <c r="D463" s="301"/>
      <c r="E463" s="301"/>
      <c r="F463" s="301"/>
      <c r="G463" s="301"/>
      <c r="H463" s="301"/>
      <c r="I463" s="301"/>
      <c r="J463" s="301"/>
      <c r="K463" s="301"/>
      <c r="L463" s="301"/>
      <c r="M463" s="301"/>
      <c r="N463" s="301"/>
      <c r="O463" s="301"/>
      <c r="P463" s="301"/>
      <c r="Q463" s="301"/>
      <c r="R463" s="301"/>
      <c r="S463" s="301"/>
      <c r="T463" s="301"/>
    </row>
    <row r="464" spans="1:20" x14ac:dyDescent="0.35">
      <c r="A464" s="301"/>
      <c r="B464" s="301"/>
      <c r="C464" s="301"/>
      <c r="D464" s="301"/>
      <c r="E464" s="301"/>
      <c r="F464" s="301"/>
      <c r="G464" s="301"/>
      <c r="H464" s="301"/>
      <c r="I464" s="301"/>
      <c r="J464" s="301"/>
      <c r="K464" s="301"/>
      <c r="L464" s="301"/>
      <c r="M464" s="301"/>
      <c r="N464" s="301"/>
      <c r="O464" s="301"/>
      <c r="P464" s="301"/>
      <c r="Q464" s="301"/>
      <c r="R464" s="301"/>
      <c r="S464" s="301"/>
      <c r="T464" s="301"/>
    </row>
    <row r="465" spans="1:20" x14ac:dyDescent="0.35">
      <c r="A465" s="301"/>
      <c r="B465" s="301"/>
      <c r="C465" s="301"/>
      <c r="D465" s="301"/>
      <c r="E465" s="301"/>
      <c r="F465" s="301"/>
      <c r="G465" s="301"/>
      <c r="H465" s="301"/>
      <c r="I465" s="301"/>
      <c r="J465" s="301"/>
      <c r="K465" s="301"/>
      <c r="L465" s="301"/>
      <c r="M465" s="301"/>
      <c r="N465" s="301"/>
      <c r="O465" s="301"/>
      <c r="P465" s="301"/>
      <c r="Q465" s="301"/>
      <c r="R465" s="301"/>
      <c r="S465" s="301"/>
      <c r="T465" s="301"/>
    </row>
    <row r="466" spans="1:20" x14ac:dyDescent="0.35">
      <c r="A466" s="301"/>
      <c r="B466" s="301"/>
      <c r="C466" s="301"/>
      <c r="D466" s="301"/>
      <c r="E466" s="301"/>
      <c r="F466" s="301"/>
      <c r="G466" s="301"/>
      <c r="H466" s="301"/>
      <c r="I466" s="301"/>
      <c r="J466" s="301"/>
      <c r="K466" s="301"/>
      <c r="L466" s="301"/>
      <c r="M466" s="301"/>
      <c r="N466" s="301"/>
      <c r="O466" s="301"/>
      <c r="P466" s="301"/>
      <c r="Q466" s="301"/>
      <c r="R466" s="301"/>
      <c r="S466" s="301"/>
      <c r="T466" s="301"/>
    </row>
    <row r="467" spans="1:20" x14ac:dyDescent="0.35">
      <c r="A467" s="301"/>
      <c r="B467" s="301"/>
      <c r="C467" s="301"/>
      <c r="D467" s="301"/>
      <c r="E467" s="301"/>
      <c r="F467" s="301"/>
      <c r="G467" s="301"/>
      <c r="H467" s="301"/>
      <c r="I467" s="301"/>
      <c r="J467" s="301"/>
      <c r="K467" s="301"/>
      <c r="L467" s="301"/>
      <c r="M467" s="301"/>
      <c r="N467" s="301"/>
      <c r="O467" s="301"/>
      <c r="P467" s="301"/>
      <c r="Q467" s="301"/>
      <c r="R467" s="301"/>
      <c r="S467" s="301"/>
      <c r="T467" s="301"/>
    </row>
    <row r="468" spans="1:20" x14ac:dyDescent="0.35">
      <c r="A468" s="301"/>
      <c r="B468" s="301"/>
      <c r="C468" s="301"/>
      <c r="D468" s="301"/>
      <c r="E468" s="301"/>
      <c r="F468" s="301"/>
      <c r="G468" s="301"/>
      <c r="H468" s="301"/>
      <c r="I468" s="301"/>
      <c r="J468" s="301"/>
      <c r="K468" s="301"/>
      <c r="L468" s="301"/>
      <c r="M468" s="301"/>
      <c r="N468" s="301"/>
      <c r="O468" s="301"/>
      <c r="P468" s="301"/>
      <c r="Q468" s="301"/>
      <c r="R468" s="301"/>
      <c r="S468" s="301"/>
      <c r="T468" s="301"/>
    </row>
    <row r="469" spans="1:20" x14ac:dyDescent="0.35">
      <c r="A469" s="301"/>
      <c r="B469" s="301"/>
      <c r="C469" s="301"/>
      <c r="D469" s="301"/>
      <c r="E469" s="301"/>
      <c r="F469" s="301"/>
      <c r="G469" s="301"/>
      <c r="H469" s="301"/>
      <c r="I469" s="301"/>
      <c r="J469" s="301"/>
      <c r="K469" s="301"/>
      <c r="L469" s="301"/>
      <c r="M469" s="301"/>
      <c r="N469" s="301"/>
      <c r="O469" s="301"/>
      <c r="P469" s="301"/>
      <c r="Q469" s="301"/>
      <c r="R469" s="301"/>
      <c r="S469" s="301"/>
      <c r="T469" s="301"/>
    </row>
    <row r="470" spans="1:20" x14ac:dyDescent="0.35">
      <c r="A470" s="301"/>
      <c r="B470" s="301"/>
      <c r="C470" s="301"/>
      <c r="D470" s="301"/>
      <c r="E470" s="301"/>
      <c r="F470" s="301"/>
      <c r="G470" s="301"/>
      <c r="H470" s="301"/>
      <c r="I470" s="301"/>
      <c r="J470" s="301"/>
      <c r="K470" s="301"/>
      <c r="L470" s="301"/>
      <c r="M470" s="301"/>
      <c r="N470" s="301"/>
      <c r="O470" s="301"/>
      <c r="P470" s="301"/>
      <c r="Q470" s="301"/>
      <c r="R470" s="301"/>
      <c r="S470" s="301"/>
      <c r="T470" s="301"/>
    </row>
    <row r="471" spans="1:20" x14ac:dyDescent="0.35">
      <c r="A471" s="301"/>
      <c r="B471" s="301"/>
      <c r="C471" s="301"/>
      <c r="D471" s="301"/>
      <c r="E471" s="301"/>
      <c r="F471" s="301"/>
      <c r="G471" s="301"/>
      <c r="H471" s="301"/>
      <c r="I471" s="301"/>
      <c r="J471" s="301"/>
      <c r="K471" s="301"/>
      <c r="L471" s="301"/>
      <c r="M471" s="301"/>
      <c r="N471" s="301"/>
      <c r="O471" s="301"/>
      <c r="P471" s="301"/>
      <c r="Q471" s="301"/>
      <c r="R471" s="301"/>
      <c r="S471" s="301"/>
      <c r="T471" s="301"/>
    </row>
    <row r="472" spans="1:20" x14ac:dyDescent="0.35">
      <c r="A472" s="301"/>
      <c r="B472" s="301"/>
      <c r="C472" s="301"/>
      <c r="D472" s="301"/>
      <c r="E472" s="301"/>
      <c r="F472" s="301"/>
      <c r="G472" s="301"/>
      <c r="H472" s="301"/>
      <c r="I472" s="301"/>
      <c r="J472" s="301"/>
      <c r="K472" s="301"/>
      <c r="L472" s="301"/>
      <c r="M472" s="301"/>
      <c r="N472" s="301"/>
      <c r="O472" s="301"/>
      <c r="P472" s="301"/>
      <c r="Q472" s="301"/>
      <c r="R472" s="301"/>
      <c r="S472" s="301"/>
      <c r="T472" s="301"/>
    </row>
    <row r="473" spans="1:20" x14ac:dyDescent="0.35">
      <c r="A473" s="301"/>
      <c r="B473" s="301"/>
      <c r="C473" s="301"/>
      <c r="D473" s="301"/>
      <c r="E473" s="301"/>
      <c r="F473" s="301"/>
      <c r="G473" s="301"/>
      <c r="H473" s="301"/>
      <c r="I473" s="301"/>
      <c r="J473" s="301"/>
      <c r="K473" s="301"/>
      <c r="L473" s="301"/>
      <c r="M473" s="301"/>
      <c r="N473" s="301"/>
      <c r="O473" s="301"/>
      <c r="P473" s="301"/>
      <c r="Q473" s="301"/>
      <c r="R473" s="301"/>
      <c r="S473" s="301"/>
      <c r="T473" s="301"/>
    </row>
    <row r="474" spans="1:20" x14ac:dyDescent="0.35">
      <c r="A474" s="301"/>
      <c r="B474" s="301"/>
      <c r="C474" s="301"/>
      <c r="D474" s="301"/>
      <c r="E474" s="301"/>
      <c r="F474" s="301"/>
      <c r="G474" s="301"/>
      <c r="H474" s="301"/>
      <c r="I474" s="301"/>
      <c r="J474" s="301"/>
      <c r="K474" s="301"/>
      <c r="L474" s="301"/>
      <c r="M474" s="301"/>
      <c r="N474" s="301"/>
      <c r="O474" s="301"/>
      <c r="P474" s="301"/>
      <c r="Q474" s="301"/>
      <c r="R474" s="301"/>
      <c r="S474" s="301"/>
      <c r="T474" s="301"/>
    </row>
    <row r="475" spans="1:20" x14ac:dyDescent="0.35">
      <c r="A475" s="301"/>
      <c r="B475" s="301"/>
      <c r="C475" s="301"/>
      <c r="D475" s="301"/>
      <c r="E475" s="301"/>
      <c r="F475" s="301"/>
      <c r="G475" s="301"/>
      <c r="H475" s="301"/>
      <c r="I475" s="301"/>
      <c r="J475" s="301"/>
      <c r="K475" s="301"/>
      <c r="L475" s="301"/>
      <c r="M475" s="301"/>
      <c r="N475" s="301"/>
      <c r="O475" s="301"/>
      <c r="P475" s="301"/>
      <c r="Q475" s="301"/>
      <c r="R475" s="301"/>
      <c r="S475" s="301"/>
      <c r="T475" s="301"/>
    </row>
    <row r="476" spans="1:20" x14ac:dyDescent="0.35">
      <c r="A476" s="301"/>
      <c r="B476" s="301"/>
      <c r="C476" s="301"/>
      <c r="D476" s="301"/>
      <c r="E476" s="301"/>
      <c r="F476" s="301"/>
      <c r="G476" s="301"/>
      <c r="H476" s="301"/>
      <c r="I476" s="301"/>
      <c r="J476" s="301"/>
      <c r="K476" s="301"/>
      <c r="L476" s="301"/>
      <c r="M476" s="301"/>
      <c r="N476" s="301"/>
      <c r="O476" s="301"/>
      <c r="P476" s="301"/>
      <c r="Q476" s="301"/>
      <c r="R476" s="301"/>
      <c r="S476" s="301"/>
      <c r="T476" s="301"/>
    </row>
    <row r="477" spans="1:20" x14ac:dyDescent="0.35">
      <c r="A477" s="301"/>
      <c r="B477" s="301"/>
      <c r="C477" s="301"/>
      <c r="D477" s="301"/>
      <c r="E477" s="301"/>
      <c r="F477" s="301"/>
      <c r="G477" s="301"/>
      <c r="H477" s="301"/>
      <c r="I477" s="301"/>
      <c r="J477" s="301"/>
      <c r="K477" s="301"/>
      <c r="L477" s="301"/>
      <c r="M477" s="301"/>
      <c r="N477" s="301"/>
      <c r="O477" s="301"/>
      <c r="P477" s="301"/>
      <c r="Q477" s="301"/>
      <c r="R477" s="301"/>
      <c r="S477" s="301"/>
      <c r="T477" s="301"/>
    </row>
    <row r="478" spans="1:20" x14ac:dyDescent="0.35">
      <c r="A478" s="301"/>
      <c r="B478" s="301"/>
      <c r="C478" s="301"/>
      <c r="D478" s="301"/>
      <c r="E478" s="301"/>
      <c r="F478" s="301"/>
      <c r="G478" s="301"/>
      <c r="H478" s="301"/>
      <c r="I478" s="301"/>
      <c r="J478" s="301"/>
      <c r="K478" s="301"/>
      <c r="L478" s="301"/>
      <c r="M478" s="301"/>
      <c r="N478" s="301"/>
      <c r="O478" s="301"/>
      <c r="P478" s="301"/>
      <c r="Q478" s="301"/>
      <c r="R478" s="301"/>
      <c r="S478" s="301"/>
      <c r="T478" s="301"/>
    </row>
    <row r="479" spans="1:20" x14ac:dyDescent="0.35">
      <c r="A479" s="301"/>
      <c r="B479" s="301"/>
      <c r="C479" s="301"/>
      <c r="D479" s="301"/>
      <c r="E479" s="301"/>
      <c r="F479" s="301"/>
      <c r="G479" s="301"/>
      <c r="H479" s="301"/>
      <c r="I479" s="301"/>
      <c r="J479" s="301"/>
      <c r="K479" s="301"/>
      <c r="L479" s="301"/>
      <c r="M479" s="301"/>
      <c r="N479" s="301"/>
      <c r="O479" s="301"/>
      <c r="P479" s="301"/>
      <c r="Q479" s="301"/>
      <c r="R479" s="301"/>
      <c r="S479" s="301"/>
      <c r="T479" s="301"/>
    </row>
    <row r="480" spans="1:20" x14ac:dyDescent="0.35">
      <c r="A480" s="301"/>
      <c r="B480" s="301"/>
      <c r="C480" s="301"/>
      <c r="D480" s="301"/>
      <c r="E480" s="301"/>
      <c r="F480" s="301"/>
      <c r="G480" s="301"/>
      <c r="H480" s="301"/>
      <c r="I480" s="301"/>
      <c r="J480" s="301"/>
      <c r="K480" s="301"/>
      <c r="L480" s="301"/>
      <c r="M480" s="301"/>
      <c r="N480" s="301"/>
      <c r="O480" s="301"/>
      <c r="P480" s="301"/>
      <c r="Q480" s="301"/>
      <c r="R480" s="301"/>
      <c r="S480" s="301"/>
      <c r="T480" s="301"/>
    </row>
    <row r="481" spans="1:20" x14ac:dyDescent="0.35">
      <c r="A481" s="301"/>
      <c r="B481" s="301"/>
      <c r="C481" s="301"/>
      <c r="D481" s="301"/>
      <c r="E481" s="301"/>
      <c r="F481" s="301"/>
      <c r="G481" s="301"/>
      <c r="H481" s="301"/>
      <c r="I481" s="301"/>
      <c r="J481" s="301"/>
      <c r="K481" s="301"/>
      <c r="L481" s="301"/>
      <c r="M481" s="301"/>
      <c r="N481" s="301"/>
      <c r="O481" s="301"/>
      <c r="P481" s="301"/>
      <c r="Q481" s="301"/>
      <c r="R481" s="301"/>
      <c r="S481" s="301"/>
      <c r="T481" s="301"/>
    </row>
    <row r="482" spans="1:20" x14ac:dyDescent="0.35">
      <c r="A482" s="301"/>
      <c r="B482" s="301"/>
      <c r="C482" s="301"/>
      <c r="D482" s="301"/>
      <c r="E482" s="301"/>
      <c r="F482" s="301"/>
      <c r="G482" s="301"/>
      <c r="H482" s="301"/>
      <c r="I482" s="301"/>
      <c r="J482" s="301"/>
      <c r="K482" s="301"/>
      <c r="L482" s="301"/>
      <c r="M482" s="301"/>
      <c r="N482" s="301"/>
      <c r="O482" s="301"/>
      <c r="P482" s="301"/>
      <c r="Q482" s="301"/>
      <c r="R482" s="301"/>
      <c r="S482" s="301"/>
      <c r="T482" s="301"/>
    </row>
    <row r="483" spans="1:20" x14ac:dyDescent="0.35">
      <c r="A483" s="301"/>
      <c r="B483" s="301"/>
      <c r="C483" s="301"/>
      <c r="D483" s="301"/>
      <c r="E483" s="301"/>
      <c r="F483" s="301"/>
      <c r="G483" s="301"/>
      <c r="H483" s="301"/>
      <c r="I483" s="301"/>
      <c r="J483" s="301"/>
      <c r="K483" s="301"/>
      <c r="L483" s="301"/>
      <c r="M483" s="301"/>
      <c r="N483" s="301"/>
      <c r="O483" s="301"/>
      <c r="P483" s="301"/>
      <c r="Q483" s="301"/>
      <c r="R483" s="301"/>
      <c r="S483" s="301"/>
      <c r="T483" s="301"/>
    </row>
    <row r="484" spans="1:20" x14ac:dyDescent="0.35">
      <c r="A484" s="301"/>
      <c r="B484" s="301"/>
      <c r="C484" s="301"/>
      <c r="D484" s="301"/>
      <c r="E484" s="301"/>
      <c r="F484" s="301"/>
      <c r="G484" s="301"/>
      <c r="H484" s="301"/>
      <c r="I484" s="301"/>
      <c r="J484" s="301"/>
      <c r="K484" s="301"/>
      <c r="L484" s="301"/>
      <c r="M484" s="301"/>
      <c r="N484" s="301"/>
      <c r="O484" s="301"/>
      <c r="P484" s="301"/>
      <c r="Q484" s="301"/>
      <c r="R484" s="301"/>
      <c r="S484" s="301"/>
      <c r="T484" s="301"/>
    </row>
    <row r="485" spans="1:20" x14ac:dyDescent="0.35">
      <c r="A485" s="301"/>
      <c r="B485" s="301"/>
      <c r="C485" s="301"/>
      <c r="D485" s="301"/>
      <c r="E485" s="301"/>
      <c r="F485" s="301"/>
      <c r="G485" s="301"/>
      <c r="H485" s="301"/>
      <c r="I485" s="301"/>
      <c r="J485" s="301"/>
      <c r="K485" s="301"/>
      <c r="L485" s="301"/>
      <c r="M485" s="301"/>
      <c r="N485" s="301"/>
      <c r="O485" s="301"/>
      <c r="P485" s="301"/>
      <c r="Q485" s="301"/>
      <c r="R485" s="301"/>
      <c r="S485" s="301"/>
      <c r="T485" s="301"/>
    </row>
    <row r="486" spans="1:20" x14ac:dyDescent="0.35">
      <c r="A486" s="301"/>
      <c r="B486" s="301"/>
      <c r="C486" s="301"/>
      <c r="D486" s="301"/>
      <c r="E486" s="301"/>
      <c r="F486" s="301"/>
      <c r="G486" s="301"/>
      <c r="H486" s="301"/>
      <c r="I486" s="301"/>
      <c r="J486" s="301"/>
      <c r="K486" s="301"/>
      <c r="L486" s="301"/>
      <c r="M486" s="301"/>
      <c r="N486" s="301"/>
      <c r="O486" s="301"/>
      <c r="P486" s="301"/>
      <c r="Q486" s="301"/>
      <c r="R486" s="301"/>
      <c r="S486" s="301"/>
      <c r="T486" s="301"/>
    </row>
    <row r="487" spans="1:20" x14ac:dyDescent="0.35">
      <c r="A487" s="301"/>
      <c r="B487" s="301"/>
      <c r="C487" s="301"/>
      <c r="D487" s="301"/>
      <c r="E487" s="301"/>
      <c r="F487" s="301"/>
      <c r="G487" s="301"/>
      <c r="H487" s="301"/>
      <c r="I487" s="301"/>
      <c r="J487" s="301"/>
      <c r="K487" s="301"/>
      <c r="L487" s="301"/>
      <c r="M487" s="301"/>
      <c r="N487" s="301"/>
      <c r="O487" s="301"/>
      <c r="P487" s="301"/>
      <c r="Q487" s="301"/>
      <c r="R487" s="301"/>
      <c r="S487" s="301"/>
      <c r="T487" s="301"/>
    </row>
    <row r="488" spans="1:20" x14ac:dyDescent="0.35">
      <c r="A488" s="301"/>
      <c r="B488" s="301"/>
      <c r="C488" s="301"/>
      <c r="D488" s="301"/>
      <c r="E488" s="301"/>
      <c r="F488" s="301"/>
      <c r="G488" s="301"/>
      <c r="H488" s="301"/>
      <c r="I488" s="301"/>
      <c r="J488" s="301"/>
      <c r="K488" s="301"/>
      <c r="L488" s="301"/>
      <c r="M488" s="301"/>
      <c r="N488" s="301"/>
      <c r="O488" s="301"/>
      <c r="P488" s="301"/>
      <c r="Q488" s="301"/>
      <c r="R488" s="301"/>
      <c r="S488" s="301"/>
      <c r="T488" s="301"/>
    </row>
    <row r="489" spans="1:20" x14ac:dyDescent="0.35">
      <c r="A489" s="301"/>
      <c r="B489" s="301"/>
      <c r="C489" s="301"/>
      <c r="D489" s="301"/>
      <c r="E489" s="301"/>
      <c r="F489" s="301"/>
      <c r="G489" s="301"/>
      <c r="H489" s="301"/>
      <c r="I489" s="301"/>
      <c r="J489" s="301"/>
      <c r="K489" s="301"/>
      <c r="L489" s="301"/>
      <c r="M489" s="301"/>
      <c r="N489" s="301"/>
      <c r="O489" s="301"/>
      <c r="P489" s="301"/>
      <c r="Q489" s="301"/>
      <c r="R489" s="301"/>
      <c r="S489" s="301"/>
      <c r="T489" s="301"/>
    </row>
    <row r="490" spans="1:20" x14ac:dyDescent="0.35">
      <c r="A490" s="301"/>
      <c r="B490" s="301"/>
      <c r="C490" s="301"/>
      <c r="D490" s="301"/>
      <c r="E490" s="301"/>
      <c r="F490" s="301"/>
      <c r="G490" s="301"/>
      <c r="H490" s="301"/>
      <c r="I490" s="301"/>
      <c r="J490" s="301"/>
      <c r="K490" s="301"/>
      <c r="L490" s="301"/>
      <c r="M490" s="301"/>
      <c r="N490" s="301"/>
      <c r="O490" s="301"/>
      <c r="P490" s="301"/>
      <c r="Q490" s="301"/>
      <c r="R490" s="301"/>
      <c r="S490" s="301"/>
      <c r="T490" s="301"/>
    </row>
    <row r="491" spans="1:20" x14ac:dyDescent="0.35">
      <c r="A491" s="301"/>
      <c r="B491" s="301"/>
      <c r="C491" s="301"/>
      <c r="D491" s="301"/>
      <c r="E491" s="301"/>
      <c r="F491" s="301"/>
      <c r="G491" s="301"/>
      <c r="H491" s="301"/>
      <c r="I491" s="301"/>
      <c r="J491" s="301"/>
      <c r="K491" s="301"/>
      <c r="L491" s="301"/>
      <c r="M491" s="301"/>
      <c r="N491" s="301"/>
      <c r="O491" s="301"/>
      <c r="P491" s="301"/>
      <c r="Q491" s="301"/>
      <c r="R491" s="301"/>
      <c r="S491" s="301"/>
      <c r="T491" s="301"/>
    </row>
    <row r="492" spans="1:20" x14ac:dyDescent="0.35">
      <c r="A492" s="301"/>
      <c r="B492" s="301"/>
      <c r="C492" s="301"/>
      <c r="D492" s="301"/>
      <c r="E492" s="301"/>
      <c r="F492" s="301"/>
      <c r="G492" s="301"/>
      <c r="H492" s="301"/>
      <c r="I492" s="301"/>
      <c r="J492" s="301"/>
      <c r="K492" s="301"/>
      <c r="L492" s="301"/>
      <c r="M492" s="301"/>
      <c r="N492" s="301"/>
      <c r="O492" s="301"/>
      <c r="P492" s="301"/>
      <c r="Q492" s="301"/>
      <c r="R492" s="301"/>
      <c r="S492" s="301"/>
      <c r="T492" s="301"/>
    </row>
    <row r="493" spans="1:20" x14ac:dyDescent="0.35">
      <c r="A493" s="301"/>
      <c r="B493" s="301"/>
      <c r="C493" s="301"/>
      <c r="D493" s="301"/>
      <c r="E493" s="301"/>
      <c r="F493" s="301"/>
      <c r="G493" s="301"/>
      <c r="H493" s="301"/>
      <c r="I493" s="301"/>
      <c r="J493" s="301"/>
      <c r="K493" s="301"/>
      <c r="L493" s="301"/>
      <c r="M493" s="301"/>
      <c r="N493" s="301"/>
      <c r="O493" s="301"/>
      <c r="P493" s="301"/>
      <c r="Q493" s="301"/>
      <c r="R493" s="301"/>
      <c r="S493" s="301"/>
      <c r="T493" s="301"/>
    </row>
    <row r="494" spans="1:20" x14ac:dyDescent="0.35">
      <c r="A494" s="301"/>
      <c r="B494" s="301"/>
      <c r="C494" s="301"/>
      <c r="D494" s="301"/>
      <c r="E494" s="301"/>
      <c r="F494" s="301"/>
      <c r="G494" s="301"/>
      <c r="H494" s="301"/>
      <c r="I494" s="301"/>
      <c r="J494" s="301"/>
      <c r="K494" s="301"/>
      <c r="L494" s="301"/>
      <c r="M494" s="301"/>
      <c r="N494" s="301"/>
      <c r="O494" s="301"/>
      <c r="P494" s="301"/>
      <c r="Q494" s="301"/>
      <c r="R494" s="301"/>
      <c r="S494" s="301"/>
      <c r="T494" s="301"/>
    </row>
    <row r="495" spans="1:20" x14ac:dyDescent="0.35">
      <c r="A495" s="301"/>
      <c r="B495" s="301"/>
      <c r="C495" s="301"/>
      <c r="D495" s="301"/>
      <c r="E495" s="301"/>
      <c r="F495" s="301"/>
      <c r="G495" s="301"/>
      <c r="H495" s="301"/>
      <c r="I495" s="301"/>
      <c r="J495" s="301"/>
      <c r="K495" s="301"/>
      <c r="L495" s="301"/>
      <c r="M495" s="301"/>
      <c r="N495" s="301"/>
      <c r="O495" s="301"/>
      <c r="P495" s="301"/>
      <c r="Q495" s="301"/>
      <c r="R495" s="301"/>
      <c r="S495" s="301"/>
      <c r="T495" s="301"/>
    </row>
    <row r="496" spans="1:20" x14ac:dyDescent="0.35">
      <c r="A496" s="301"/>
      <c r="B496" s="301"/>
      <c r="C496" s="301"/>
      <c r="D496" s="301"/>
      <c r="E496" s="301"/>
      <c r="F496" s="301"/>
      <c r="G496" s="301"/>
      <c r="H496" s="301"/>
      <c r="I496" s="301"/>
      <c r="J496" s="301"/>
      <c r="K496" s="301"/>
      <c r="L496" s="301"/>
      <c r="M496" s="301"/>
      <c r="N496" s="301"/>
      <c r="O496" s="301"/>
      <c r="P496" s="301"/>
      <c r="Q496" s="301"/>
      <c r="R496" s="301"/>
      <c r="S496" s="301"/>
      <c r="T496" s="301"/>
    </row>
    <row r="497" spans="1:20" x14ac:dyDescent="0.35">
      <c r="A497" s="301"/>
      <c r="B497" s="301"/>
      <c r="C497" s="301"/>
      <c r="D497" s="301"/>
      <c r="E497" s="301"/>
      <c r="F497" s="301"/>
      <c r="G497" s="301"/>
      <c r="H497" s="301"/>
      <c r="I497" s="301"/>
      <c r="J497" s="301"/>
      <c r="K497" s="301"/>
      <c r="L497" s="301"/>
      <c r="M497" s="301"/>
      <c r="N497" s="301"/>
      <c r="O497" s="301"/>
      <c r="P497" s="301"/>
      <c r="Q497" s="301"/>
      <c r="R497" s="301"/>
      <c r="S497" s="301"/>
      <c r="T497" s="301"/>
    </row>
    <row r="498" spans="1:20" x14ac:dyDescent="0.35">
      <c r="A498" s="301"/>
      <c r="B498" s="301"/>
      <c r="C498" s="301"/>
      <c r="D498" s="301"/>
      <c r="E498" s="301"/>
      <c r="F498" s="301"/>
      <c r="G498" s="301"/>
      <c r="H498" s="301"/>
      <c r="I498" s="301"/>
      <c r="J498" s="301"/>
      <c r="K498" s="301"/>
      <c r="L498" s="301"/>
      <c r="M498" s="301"/>
      <c r="N498" s="301"/>
      <c r="O498" s="301"/>
      <c r="P498" s="301"/>
      <c r="Q498" s="301"/>
      <c r="R498" s="301"/>
      <c r="S498" s="301"/>
      <c r="T498" s="301"/>
    </row>
    <row r="499" spans="1:20" x14ac:dyDescent="0.35">
      <c r="A499" s="301"/>
      <c r="B499" s="301"/>
      <c r="C499" s="301"/>
      <c r="D499" s="301"/>
      <c r="E499" s="301"/>
      <c r="F499" s="301"/>
      <c r="G499" s="301"/>
      <c r="H499" s="301"/>
      <c r="I499" s="301"/>
      <c r="J499" s="301"/>
      <c r="K499" s="301"/>
      <c r="L499" s="301"/>
      <c r="M499" s="301"/>
      <c r="N499" s="301"/>
      <c r="O499" s="301"/>
      <c r="P499" s="301"/>
      <c r="Q499" s="301"/>
      <c r="R499" s="301"/>
      <c r="S499" s="301"/>
      <c r="T499" s="301"/>
    </row>
    <row r="500" spans="1:20" x14ac:dyDescent="0.35">
      <c r="A500" s="301"/>
      <c r="B500" s="301"/>
      <c r="C500" s="301"/>
      <c r="D500" s="301"/>
      <c r="E500" s="301"/>
      <c r="F500" s="301"/>
      <c r="G500" s="301"/>
      <c r="H500" s="301"/>
      <c r="I500" s="301"/>
      <c r="J500" s="301"/>
      <c r="K500" s="301"/>
      <c r="L500" s="301"/>
      <c r="M500" s="301"/>
      <c r="N500" s="301"/>
      <c r="O500" s="301"/>
      <c r="P500" s="301"/>
      <c r="Q500" s="301"/>
      <c r="R500" s="301"/>
      <c r="S500" s="301"/>
      <c r="T500" s="301"/>
    </row>
    <row r="501" spans="1:20" x14ac:dyDescent="0.35">
      <c r="A501" s="301"/>
      <c r="B501" s="301"/>
      <c r="C501" s="301"/>
      <c r="D501" s="301"/>
      <c r="E501" s="301"/>
      <c r="F501" s="301"/>
      <c r="G501" s="301"/>
      <c r="H501" s="301"/>
      <c r="I501" s="301"/>
      <c r="J501" s="301"/>
      <c r="K501" s="301"/>
      <c r="L501" s="301"/>
      <c r="M501" s="301"/>
      <c r="N501" s="301"/>
      <c r="O501" s="301"/>
      <c r="P501" s="301"/>
      <c r="Q501" s="301"/>
      <c r="R501" s="301"/>
      <c r="S501" s="301"/>
      <c r="T501" s="301"/>
    </row>
    <row r="502" spans="1:20" x14ac:dyDescent="0.35">
      <c r="A502" s="301"/>
      <c r="B502" s="301"/>
      <c r="C502" s="301"/>
      <c r="D502" s="301"/>
      <c r="E502" s="301"/>
      <c r="F502" s="301"/>
      <c r="G502" s="301"/>
      <c r="H502" s="301"/>
      <c r="I502" s="301"/>
      <c r="J502" s="301"/>
      <c r="K502" s="301"/>
      <c r="L502" s="301"/>
      <c r="M502" s="301"/>
      <c r="N502" s="301"/>
      <c r="O502" s="301"/>
      <c r="P502" s="301"/>
      <c r="Q502" s="301"/>
      <c r="R502" s="301"/>
      <c r="S502" s="301"/>
      <c r="T502" s="301"/>
    </row>
    <row r="503" spans="1:20" x14ac:dyDescent="0.35">
      <c r="A503" s="301"/>
      <c r="B503" s="301"/>
      <c r="C503" s="301"/>
      <c r="D503" s="301"/>
      <c r="E503" s="301"/>
      <c r="F503" s="301"/>
      <c r="G503" s="301"/>
      <c r="H503" s="301"/>
      <c r="I503" s="301"/>
      <c r="J503" s="301"/>
      <c r="K503" s="301"/>
      <c r="L503" s="301"/>
      <c r="M503" s="301"/>
      <c r="N503" s="301"/>
      <c r="O503" s="301"/>
      <c r="P503" s="301"/>
      <c r="Q503" s="301"/>
      <c r="R503" s="301"/>
      <c r="S503" s="301"/>
      <c r="T503" s="301"/>
    </row>
    <row r="504" spans="1:20" x14ac:dyDescent="0.35">
      <c r="A504" s="301"/>
      <c r="B504" s="301"/>
      <c r="C504" s="301"/>
      <c r="D504" s="301"/>
      <c r="E504" s="301"/>
      <c r="F504" s="301"/>
      <c r="G504" s="301"/>
      <c r="H504" s="301"/>
      <c r="I504" s="301"/>
      <c r="J504" s="301"/>
      <c r="K504" s="301"/>
      <c r="L504" s="301"/>
      <c r="M504" s="301"/>
      <c r="N504" s="301"/>
      <c r="O504" s="301"/>
      <c r="P504" s="301"/>
      <c r="Q504" s="301"/>
      <c r="R504" s="301"/>
      <c r="S504" s="301"/>
      <c r="T504" s="301"/>
    </row>
    <row r="505" spans="1:20" x14ac:dyDescent="0.35">
      <c r="A505" s="301"/>
      <c r="B505" s="301"/>
      <c r="C505" s="301"/>
      <c r="D505" s="301"/>
      <c r="E505" s="301"/>
      <c r="F505" s="301"/>
      <c r="G505" s="301"/>
      <c r="H505" s="301"/>
      <c r="I505" s="301"/>
      <c r="J505" s="301"/>
      <c r="K505" s="301"/>
      <c r="L505" s="301"/>
      <c r="M505" s="301"/>
      <c r="N505" s="301"/>
      <c r="O505" s="301"/>
      <c r="P505" s="301"/>
      <c r="Q505" s="301"/>
      <c r="R505" s="301"/>
      <c r="S505" s="301"/>
      <c r="T505" s="301"/>
    </row>
    <row r="506" spans="1:20" x14ac:dyDescent="0.35">
      <c r="A506" s="301"/>
      <c r="B506" s="301"/>
      <c r="C506" s="301"/>
      <c r="D506" s="301"/>
      <c r="E506" s="301"/>
      <c r="F506" s="301"/>
      <c r="G506" s="301"/>
      <c r="H506" s="301"/>
      <c r="I506" s="301"/>
      <c r="J506" s="301"/>
      <c r="K506" s="301"/>
      <c r="L506" s="301"/>
      <c r="M506" s="301"/>
      <c r="N506" s="301"/>
      <c r="O506" s="301"/>
      <c r="P506" s="301"/>
      <c r="Q506" s="301"/>
      <c r="R506" s="301"/>
      <c r="S506" s="301"/>
      <c r="T506" s="301"/>
    </row>
    <row r="507" spans="1:20" x14ac:dyDescent="0.35">
      <c r="A507" s="301"/>
      <c r="B507" s="301"/>
      <c r="C507" s="301"/>
      <c r="D507" s="301"/>
      <c r="E507" s="301"/>
      <c r="F507" s="301"/>
      <c r="G507" s="301"/>
      <c r="H507" s="301"/>
      <c r="I507" s="301"/>
      <c r="J507" s="301"/>
      <c r="K507" s="301"/>
      <c r="L507" s="301"/>
      <c r="M507" s="301"/>
      <c r="N507" s="301"/>
      <c r="O507" s="301"/>
      <c r="P507" s="301"/>
      <c r="Q507" s="301"/>
      <c r="R507" s="301"/>
      <c r="S507" s="301"/>
      <c r="T507" s="301"/>
    </row>
    <row r="508" spans="1:20" x14ac:dyDescent="0.35">
      <c r="A508" s="301"/>
      <c r="B508" s="301"/>
      <c r="C508" s="301"/>
      <c r="D508" s="301"/>
      <c r="E508" s="301"/>
      <c r="F508" s="301"/>
      <c r="G508" s="301"/>
      <c r="H508" s="301"/>
      <c r="I508" s="301"/>
      <c r="J508" s="301"/>
      <c r="K508" s="301"/>
      <c r="L508" s="301"/>
      <c r="M508" s="301"/>
      <c r="N508" s="301"/>
      <c r="O508" s="301"/>
      <c r="P508" s="301"/>
      <c r="Q508" s="301"/>
      <c r="R508" s="301"/>
      <c r="S508" s="301"/>
      <c r="T508" s="301"/>
    </row>
  </sheetData>
  <mergeCells count="45">
    <mergeCell ref="A66:T67"/>
    <mergeCell ref="A68:T74"/>
    <mergeCell ref="A75:E79"/>
    <mergeCell ref="F75:T79"/>
    <mergeCell ref="A24:T24"/>
    <mergeCell ref="A25:T30"/>
    <mergeCell ref="F31:T31"/>
    <mergeCell ref="F32:T32"/>
    <mergeCell ref="A33:E35"/>
    <mergeCell ref="F33:T35"/>
    <mergeCell ref="F36:T37"/>
    <mergeCell ref="F38:T38"/>
    <mergeCell ref="A39:E41"/>
    <mergeCell ref="F39:T41"/>
    <mergeCell ref="F42:T43"/>
    <mergeCell ref="A80:E83"/>
    <mergeCell ref="F80:T83"/>
    <mergeCell ref="A1:U1"/>
    <mergeCell ref="A55:C57"/>
    <mergeCell ref="D55:T57"/>
    <mergeCell ref="A45:E47"/>
    <mergeCell ref="F45:T47"/>
    <mergeCell ref="A48:T50"/>
    <mergeCell ref="A51:T52"/>
    <mergeCell ref="A53:T54"/>
    <mergeCell ref="A20:T20"/>
    <mergeCell ref="A21:E23"/>
    <mergeCell ref="F21:T23"/>
    <mergeCell ref="A44:E44"/>
    <mergeCell ref="F44:T44"/>
    <mergeCell ref="A58:T65"/>
    <mergeCell ref="A115:F118"/>
    <mergeCell ref="G115:T118"/>
    <mergeCell ref="A84:T85"/>
    <mergeCell ref="A86:T88"/>
    <mergeCell ref="A89:T91"/>
    <mergeCell ref="A92:F96"/>
    <mergeCell ref="G92:T96"/>
    <mergeCell ref="A97:F104"/>
    <mergeCell ref="G97:T104"/>
    <mergeCell ref="A111:F114"/>
    <mergeCell ref="G111:T114"/>
    <mergeCell ref="A105:T106"/>
    <mergeCell ref="A107:F110"/>
    <mergeCell ref="G107:T110"/>
  </mergeCells>
  <dataValidations count="1">
    <dataValidation type="list" allowBlank="1" showInputMessage="1" showErrorMessage="1" sqref="F38:T38 F32 F44:T44 A53:T54" xr:uid="{00000000-0002-0000-0800-000000000000}">
      <formula1>"Yes, No"</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L80"/>
  <sheetViews>
    <sheetView zoomScale="80" zoomScaleNormal="80" workbookViewId="0">
      <pane ySplit="9" topLeftCell="A10" activePane="bottomLeft" state="frozen"/>
      <selection activeCell="D8" sqref="D8:N8"/>
      <selection pane="bottomLeft" activeCell="D8" sqref="A1:N78"/>
    </sheetView>
  </sheetViews>
  <sheetFormatPr defaultColWidth="8.81640625" defaultRowHeight="14.5" x14ac:dyDescent="0.35"/>
  <cols>
    <col min="1" max="1" width="25.54296875" style="153" bestFit="1" customWidth="1"/>
    <col min="2" max="2" width="33.54296875" style="153" customWidth="1"/>
    <col min="3" max="3" width="10.54296875" style="153" customWidth="1"/>
    <col min="4" max="4" width="23.1796875" style="153" customWidth="1"/>
    <col min="5" max="5" width="8.81640625" style="153"/>
    <col min="6" max="6" width="29.1796875" style="153" customWidth="1"/>
    <col min="7" max="7" width="12.54296875" style="153" customWidth="1"/>
    <col min="8" max="8" width="24.1796875" style="153" customWidth="1"/>
    <col min="9" max="9" width="31.1796875" style="153" customWidth="1"/>
    <col min="10" max="10" width="29" style="153" customWidth="1"/>
    <col min="11" max="11" width="26.1796875" style="153" customWidth="1"/>
    <col min="12" max="16384" width="8.81640625" style="153"/>
  </cols>
  <sheetData>
    <row r="1" spans="1:12" x14ac:dyDescent="0.35">
      <c r="A1" s="261" t="s">
        <v>620</v>
      </c>
      <c r="B1" s="262"/>
      <c r="C1" s="262"/>
      <c r="D1" s="262"/>
      <c r="E1" s="262"/>
      <c r="F1" s="262"/>
      <c r="G1" s="262"/>
      <c r="H1" s="262"/>
      <c r="I1" s="262"/>
      <c r="J1" s="262"/>
      <c r="K1" s="263"/>
      <c r="L1" s="802"/>
    </row>
    <row r="2" spans="1:12" s="286" customFormat="1" ht="10.5" customHeight="1" x14ac:dyDescent="0.25">
      <c r="A2" s="283" t="s">
        <v>621</v>
      </c>
      <c r="B2" s="284"/>
      <c r="C2" s="284"/>
      <c r="D2" s="284"/>
      <c r="E2" s="284"/>
      <c r="F2" s="284"/>
      <c r="G2" s="284"/>
      <c r="H2" s="284"/>
      <c r="I2" s="284"/>
      <c r="J2" s="284"/>
      <c r="K2" s="285"/>
      <c r="L2" s="802"/>
    </row>
    <row r="3" spans="1:12" s="286" customFormat="1" ht="10.5" customHeight="1" x14ac:dyDescent="0.25">
      <c r="A3" s="283" t="s">
        <v>622</v>
      </c>
      <c r="B3" s="284"/>
      <c r="C3" s="284"/>
      <c r="D3" s="284"/>
      <c r="E3" s="284"/>
      <c r="F3" s="284"/>
      <c r="G3" s="284"/>
      <c r="H3" s="284"/>
      <c r="I3" s="284"/>
      <c r="J3" s="284"/>
      <c r="K3" s="285"/>
      <c r="L3" s="802"/>
    </row>
    <row r="4" spans="1:12" s="286" customFormat="1" ht="10.5" customHeight="1" x14ac:dyDescent="0.25">
      <c r="A4" s="283" t="s">
        <v>623</v>
      </c>
      <c r="B4" s="284"/>
      <c r="C4" s="284"/>
      <c r="D4" s="284"/>
      <c r="E4" s="284"/>
      <c r="F4" s="284"/>
      <c r="G4" s="284"/>
      <c r="H4" s="284"/>
      <c r="I4" s="284"/>
      <c r="J4" s="284"/>
      <c r="K4" s="285"/>
      <c r="L4" s="802"/>
    </row>
    <row r="5" spans="1:12" s="286" customFormat="1" ht="10.5" customHeight="1" x14ac:dyDescent="0.25">
      <c r="A5" s="283" t="s">
        <v>624</v>
      </c>
      <c r="B5" s="284"/>
      <c r="C5" s="284"/>
      <c r="D5" s="284"/>
      <c r="E5" s="284"/>
      <c r="F5" s="284"/>
      <c r="G5" s="284"/>
      <c r="H5" s="284"/>
      <c r="I5" s="284"/>
      <c r="J5" s="284"/>
      <c r="K5" s="285"/>
      <c r="L5" s="802"/>
    </row>
    <row r="6" spans="1:12" s="286" customFormat="1" ht="10.5" customHeight="1" x14ac:dyDescent="0.25">
      <c r="A6" s="283" t="s">
        <v>625</v>
      </c>
      <c r="B6" s="284"/>
      <c r="C6" s="284"/>
      <c r="D6" s="284"/>
      <c r="E6" s="284"/>
      <c r="F6" s="284"/>
      <c r="G6" s="284"/>
      <c r="H6" s="284"/>
      <c r="I6" s="284"/>
      <c r="J6" s="284"/>
      <c r="K6" s="285"/>
      <c r="L6" s="802"/>
    </row>
    <row r="7" spans="1:12" s="286" customFormat="1" ht="10.5" customHeight="1" x14ac:dyDescent="0.25">
      <c r="A7" s="283"/>
      <c r="B7" s="284"/>
      <c r="C7" s="284"/>
      <c r="D7" s="284"/>
      <c r="E7" s="284"/>
      <c r="F7" s="284"/>
      <c r="G7" s="284"/>
      <c r="H7" s="284"/>
      <c r="I7" s="284"/>
      <c r="J7" s="284"/>
      <c r="K7" s="285"/>
      <c r="L7" s="802"/>
    </row>
    <row r="8" spans="1:12" s="286" customFormat="1" ht="10.5" hidden="1" customHeight="1" x14ac:dyDescent="0.25">
      <c r="A8" s="283" t="s">
        <v>626</v>
      </c>
      <c r="B8" s="284"/>
      <c r="C8" s="284"/>
      <c r="D8" s="284"/>
      <c r="E8" s="284"/>
      <c r="F8" s="284"/>
      <c r="G8" s="284"/>
      <c r="H8" s="284"/>
      <c r="I8" s="284"/>
      <c r="J8" s="284"/>
      <c r="K8" s="285"/>
      <c r="L8" s="802"/>
    </row>
    <row r="9" spans="1:12" ht="80.25" customHeight="1" x14ac:dyDescent="0.35">
      <c r="A9" s="278" t="s">
        <v>627</v>
      </c>
      <c r="B9" s="279" t="s">
        <v>628</v>
      </c>
      <c r="C9" s="279" t="s">
        <v>629</v>
      </c>
      <c r="D9" s="279" t="s">
        <v>630</v>
      </c>
      <c r="E9" s="279" t="s">
        <v>631</v>
      </c>
      <c r="F9" s="279" t="s">
        <v>632</v>
      </c>
      <c r="G9" s="279" t="s">
        <v>633</v>
      </c>
      <c r="H9" s="279" t="s">
        <v>634</v>
      </c>
      <c r="I9" s="279" t="s">
        <v>635</v>
      </c>
      <c r="J9" s="279" t="s">
        <v>636</v>
      </c>
      <c r="K9" s="279" t="s">
        <v>637</v>
      </c>
      <c r="L9" s="802"/>
    </row>
    <row r="10" spans="1:12" x14ac:dyDescent="0.35">
      <c r="A10" s="799" t="s">
        <v>638</v>
      </c>
      <c r="B10" s="281" t="s">
        <v>639</v>
      </c>
      <c r="C10" s="281"/>
      <c r="D10" s="281"/>
      <c r="E10" s="281"/>
      <c r="F10" s="281"/>
      <c r="G10" s="281"/>
      <c r="H10" s="281"/>
      <c r="I10" s="281"/>
      <c r="J10" s="281"/>
      <c r="K10" s="282"/>
      <c r="L10" s="802"/>
    </row>
    <row r="11" spans="1:12" x14ac:dyDescent="0.35">
      <c r="A11" s="801"/>
      <c r="B11" s="281" t="s">
        <v>640</v>
      </c>
      <c r="C11" s="281"/>
      <c r="D11" s="281"/>
      <c r="E11" s="281"/>
      <c r="F11" s="281"/>
      <c r="G11" s="281"/>
      <c r="H11" s="281"/>
      <c r="I11" s="281"/>
      <c r="J11" s="281"/>
      <c r="K11" s="282"/>
      <c r="L11" s="802"/>
    </row>
    <row r="12" spans="1:12" x14ac:dyDescent="0.35">
      <c r="A12" s="803"/>
      <c r="B12" s="804"/>
      <c r="C12" s="804"/>
      <c r="D12" s="804"/>
      <c r="E12" s="804"/>
      <c r="F12" s="804"/>
      <c r="G12" s="804"/>
      <c r="H12" s="804"/>
      <c r="I12" s="804"/>
      <c r="J12" s="804"/>
      <c r="K12" s="805"/>
      <c r="L12" s="802"/>
    </row>
    <row r="13" spans="1:12" x14ac:dyDescent="0.35">
      <c r="A13" s="799" t="s">
        <v>641</v>
      </c>
      <c r="B13" s="281" t="s">
        <v>642</v>
      </c>
      <c r="C13" s="281"/>
      <c r="D13" s="281"/>
      <c r="E13" s="281"/>
      <c r="F13" s="281"/>
      <c r="G13" s="281"/>
      <c r="H13" s="281"/>
      <c r="I13" s="281"/>
      <c r="J13" s="281"/>
      <c r="K13" s="282"/>
      <c r="L13" s="802"/>
    </row>
    <row r="14" spans="1:12" x14ac:dyDescent="0.35">
      <c r="A14" s="800"/>
      <c r="B14" s="281" t="s">
        <v>643</v>
      </c>
      <c r="C14" s="281"/>
      <c r="D14" s="281"/>
      <c r="E14" s="281"/>
      <c r="F14" s="281"/>
      <c r="G14" s="281"/>
      <c r="H14" s="281"/>
      <c r="I14" s="281"/>
      <c r="J14" s="281"/>
      <c r="K14" s="282"/>
      <c r="L14" s="802"/>
    </row>
    <row r="15" spans="1:12" x14ac:dyDescent="0.35">
      <c r="A15" s="800"/>
      <c r="B15" s="281" t="s">
        <v>644</v>
      </c>
      <c r="C15" s="281"/>
      <c r="D15" s="281"/>
      <c r="E15" s="281"/>
      <c r="F15" s="281"/>
      <c r="G15" s="281"/>
      <c r="H15" s="281"/>
      <c r="I15" s="281"/>
      <c r="J15" s="281"/>
      <c r="K15" s="282"/>
      <c r="L15" s="802"/>
    </row>
    <row r="16" spans="1:12" x14ac:dyDescent="0.35">
      <c r="A16" s="800"/>
      <c r="B16" s="281" t="s">
        <v>645</v>
      </c>
      <c r="C16" s="281"/>
      <c r="D16" s="281"/>
      <c r="E16" s="281"/>
      <c r="F16" s="281"/>
      <c r="G16" s="281"/>
      <c r="H16" s="281"/>
      <c r="I16" s="281"/>
      <c r="J16" s="281"/>
      <c r="K16" s="282"/>
      <c r="L16" s="802"/>
    </row>
    <row r="17" spans="1:12" x14ac:dyDescent="0.35">
      <c r="A17" s="800"/>
      <c r="B17" s="281" t="s">
        <v>646</v>
      </c>
      <c r="C17" s="281"/>
      <c r="D17" s="281"/>
      <c r="E17" s="281"/>
      <c r="F17" s="281"/>
      <c r="G17" s="281"/>
      <c r="H17" s="281"/>
      <c r="I17" s="281"/>
      <c r="J17" s="281"/>
      <c r="K17" s="282"/>
      <c r="L17" s="802"/>
    </row>
    <row r="18" spans="1:12" x14ac:dyDescent="0.35">
      <c r="A18" s="800"/>
      <c r="B18" s="281" t="s">
        <v>647</v>
      </c>
      <c r="C18" s="281"/>
      <c r="D18" s="281"/>
      <c r="E18" s="281"/>
      <c r="F18" s="281"/>
      <c r="G18" s="281"/>
      <c r="H18" s="281"/>
      <c r="I18" s="281"/>
      <c r="J18" s="281"/>
      <c r="K18" s="282"/>
      <c r="L18" s="802"/>
    </row>
    <row r="19" spans="1:12" x14ac:dyDescent="0.35">
      <c r="A19" s="800"/>
      <c r="B19" s="281" t="s">
        <v>648</v>
      </c>
      <c r="C19" s="281"/>
      <c r="D19" s="281"/>
      <c r="E19" s="281"/>
      <c r="F19" s="281"/>
      <c r="G19" s="281"/>
      <c r="H19" s="281"/>
      <c r="I19" s="281"/>
      <c r="J19" s="281"/>
      <c r="K19" s="282"/>
      <c r="L19" s="802"/>
    </row>
    <row r="20" spans="1:12" x14ac:dyDescent="0.35">
      <c r="A20" s="800"/>
      <c r="B20" s="281" t="s">
        <v>649</v>
      </c>
      <c r="C20" s="281"/>
      <c r="D20" s="281"/>
      <c r="E20" s="281"/>
      <c r="F20" s="281"/>
      <c r="G20" s="281"/>
      <c r="H20" s="281"/>
      <c r="I20" s="281"/>
      <c r="J20" s="281"/>
      <c r="K20" s="282"/>
      <c r="L20" s="802"/>
    </row>
    <row r="21" spans="1:12" x14ac:dyDescent="0.35">
      <c r="A21" s="800"/>
      <c r="B21" s="281" t="s">
        <v>650</v>
      </c>
      <c r="C21" s="281"/>
      <c r="D21" s="281"/>
      <c r="E21" s="281"/>
      <c r="F21" s="281"/>
      <c r="G21" s="281"/>
      <c r="H21" s="281"/>
      <c r="I21" s="281"/>
      <c r="J21" s="281"/>
      <c r="K21" s="282"/>
      <c r="L21" s="802"/>
    </row>
    <row r="22" spans="1:12" x14ac:dyDescent="0.35">
      <c r="A22" s="800"/>
      <c r="B22" s="281" t="s">
        <v>651</v>
      </c>
      <c r="C22" s="281"/>
      <c r="D22" s="281"/>
      <c r="E22" s="281"/>
      <c r="F22" s="281"/>
      <c r="G22" s="281"/>
      <c r="H22" s="281"/>
      <c r="I22" s="281"/>
      <c r="J22" s="281"/>
      <c r="K22" s="282"/>
      <c r="L22" s="802"/>
    </row>
    <row r="23" spans="1:12" x14ac:dyDescent="0.35">
      <c r="A23" s="801"/>
      <c r="B23" s="281" t="s">
        <v>652</v>
      </c>
      <c r="C23" s="281"/>
      <c r="D23" s="281"/>
      <c r="E23" s="281"/>
      <c r="F23" s="281"/>
      <c r="G23" s="281"/>
      <c r="H23" s="281"/>
      <c r="I23" s="281"/>
      <c r="J23" s="281"/>
      <c r="K23" s="282"/>
      <c r="L23" s="802"/>
    </row>
    <row r="24" spans="1:12" x14ac:dyDescent="0.35">
      <c r="A24" s="803"/>
      <c r="B24" s="804"/>
      <c r="C24" s="804"/>
      <c r="D24" s="804"/>
      <c r="E24" s="804"/>
      <c r="F24" s="804"/>
      <c r="G24" s="804"/>
      <c r="H24" s="804"/>
      <c r="I24" s="804"/>
      <c r="J24" s="804"/>
      <c r="K24" s="805"/>
      <c r="L24" s="802"/>
    </row>
    <row r="25" spans="1:12" x14ac:dyDescent="0.35">
      <c r="A25" s="799" t="s">
        <v>653</v>
      </c>
      <c r="B25" s="281" t="s">
        <v>654</v>
      </c>
      <c r="C25" s="281"/>
      <c r="D25" s="281"/>
      <c r="E25" s="281"/>
      <c r="F25" s="281"/>
      <c r="G25" s="281"/>
      <c r="H25" s="281"/>
      <c r="I25" s="281"/>
      <c r="J25" s="281"/>
      <c r="K25" s="282"/>
      <c r="L25" s="802"/>
    </row>
    <row r="26" spans="1:12" x14ac:dyDescent="0.35">
      <c r="A26" s="800"/>
      <c r="B26" s="281" t="s">
        <v>655</v>
      </c>
      <c r="C26" s="281"/>
      <c r="D26" s="281"/>
      <c r="E26" s="281"/>
      <c r="F26" s="281"/>
      <c r="G26" s="281"/>
      <c r="H26" s="281"/>
      <c r="I26" s="281"/>
      <c r="J26" s="281"/>
      <c r="K26" s="282"/>
      <c r="L26" s="802"/>
    </row>
    <row r="27" spans="1:12" x14ac:dyDescent="0.35">
      <c r="A27" s="800"/>
      <c r="B27" s="281" t="s">
        <v>656</v>
      </c>
      <c r="C27" s="281"/>
      <c r="D27" s="281"/>
      <c r="E27" s="281"/>
      <c r="F27" s="281"/>
      <c r="G27" s="281"/>
      <c r="H27" s="281"/>
      <c r="I27" s="281"/>
      <c r="J27" s="281"/>
      <c r="K27" s="282"/>
      <c r="L27" s="802"/>
    </row>
    <row r="28" spans="1:12" x14ac:dyDescent="0.35">
      <c r="A28" s="800"/>
      <c r="B28" s="281" t="s">
        <v>657</v>
      </c>
      <c r="C28" s="281"/>
      <c r="D28" s="281"/>
      <c r="E28" s="281"/>
      <c r="F28" s="281"/>
      <c r="G28" s="281"/>
      <c r="H28" s="281"/>
      <c r="I28" s="281"/>
      <c r="J28" s="281"/>
      <c r="K28" s="282"/>
      <c r="L28" s="802"/>
    </row>
    <row r="29" spans="1:12" x14ac:dyDescent="0.35">
      <c r="A29" s="800"/>
      <c r="B29" s="281" t="s">
        <v>658</v>
      </c>
      <c r="C29" s="281"/>
      <c r="D29" s="281"/>
      <c r="E29" s="281"/>
      <c r="F29" s="281"/>
      <c r="G29" s="281"/>
      <c r="H29" s="281"/>
      <c r="I29" s="281"/>
      <c r="J29" s="281"/>
      <c r="K29" s="282"/>
      <c r="L29" s="802"/>
    </row>
    <row r="30" spans="1:12" x14ac:dyDescent="0.35">
      <c r="A30" s="800"/>
      <c r="B30" s="281" t="s">
        <v>659</v>
      </c>
      <c r="C30" s="281"/>
      <c r="D30" s="281"/>
      <c r="E30" s="281"/>
      <c r="F30" s="281"/>
      <c r="G30" s="281"/>
      <c r="H30" s="281"/>
      <c r="I30" s="281"/>
      <c r="J30" s="281"/>
      <c r="K30" s="282"/>
      <c r="L30" s="802"/>
    </row>
    <row r="31" spans="1:12" x14ac:dyDescent="0.35">
      <c r="A31" s="801"/>
      <c r="B31" s="281" t="s">
        <v>660</v>
      </c>
      <c r="C31" s="281"/>
      <c r="D31" s="281"/>
      <c r="E31" s="281"/>
      <c r="F31" s="281"/>
      <c r="G31" s="281"/>
      <c r="H31" s="281"/>
      <c r="I31" s="281"/>
      <c r="J31" s="281"/>
      <c r="K31" s="282"/>
      <c r="L31" s="802"/>
    </row>
    <row r="32" spans="1:12" x14ac:dyDescent="0.35">
      <c r="A32" s="803"/>
      <c r="B32" s="804"/>
      <c r="C32" s="804"/>
      <c r="D32" s="804"/>
      <c r="E32" s="804"/>
      <c r="F32" s="804"/>
      <c r="G32" s="804"/>
      <c r="H32" s="804"/>
      <c r="I32" s="804"/>
      <c r="J32" s="804"/>
      <c r="K32" s="805"/>
      <c r="L32" s="802"/>
    </row>
    <row r="33" spans="1:12" x14ac:dyDescent="0.35">
      <c r="A33" s="799" t="s">
        <v>661</v>
      </c>
      <c r="B33" s="281" t="s">
        <v>662</v>
      </c>
      <c r="C33" s="281"/>
      <c r="D33" s="281"/>
      <c r="E33" s="281"/>
      <c r="F33" s="281"/>
      <c r="G33" s="281"/>
      <c r="H33" s="281"/>
      <c r="I33" s="281"/>
      <c r="J33" s="281"/>
      <c r="K33" s="282"/>
      <c r="L33" s="802"/>
    </row>
    <row r="34" spans="1:12" x14ac:dyDescent="0.35">
      <c r="A34" s="800"/>
      <c r="B34" s="281" t="s">
        <v>663</v>
      </c>
      <c r="C34" s="281"/>
      <c r="D34" s="281"/>
      <c r="E34" s="281"/>
      <c r="F34" s="281"/>
      <c r="G34" s="281"/>
      <c r="H34" s="281"/>
      <c r="I34" s="281"/>
      <c r="J34" s="281"/>
      <c r="K34" s="282"/>
      <c r="L34" s="802"/>
    </row>
    <row r="35" spans="1:12" x14ac:dyDescent="0.35">
      <c r="A35" s="801"/>
      <c r="B35" s="281" t="s">
        <v>664</v>
      </c>
      <c r="C35" s="281"/>
      <c r="D35" s="281"/>
      <c r="E35" s="281"/>
      <c r="F35" s="281"/>
      <c r="G35" s="281"/>
      <c r="H35" s="281"/>
      <c r="I35" s="281"/>
      <c r="J35" s="281"/>
      <c r="K35" s="282"/>
      <c r="L35" s="802"/>
    </row>
    <row r="36" spans="1:12" x14ac:dyDescent="0.35">
      <c r="A36" s="803"/>
      <c r="B36" s="804"/>
      <c r="C36" s="804"/>
      <c r="D36" s="804"/>
      <c r="E36" s="804"/>
      <c r="F36" s="804"/>
      <c r="G36" s="804"/>
      <c r="H36" s="804"/>
      <c r="I36" s="804"/>
      <c r="J36" s="804"/>
      <c r="K36" s="805"/>
      <c r="L36" s="802"/>
    </row>
    <row r="37" spans="1:12" x14ac:dyDescent="0.35">
      <c r="A37" s="799" t="s">
        <v>665</v>
      </c>
      <c r="B37" s="281" t="s">
        <v>666</v>
      </c>
      <c r="C37" s="281"/>
      <c r="D37" s="281"/>
      <c r="E37" s="281"/>
      <c r="F37" s="281"/>
      <c r="G37" s="281"/>
      <c r="H37" s="281"/>
      <c r="I37" s="281"/>
      <c r="J37" s="281"/>
      <c r="K37" s="282"/>
      <c r="L37" s="802"/>
    </row>
    <row r="38" spans="1:12" x14ac:dyDescent="0.35">
      <c r="A38" s="800"/>
      <c r="B38" s="281" t="s">
        <v>667</v>
      </c>
      <c r="C38" s="281"/>
      <c r="D38" s="281"/>
      <c r="E38" s="281"/>
      <c r="F38" s="281"/>
      <c r="G38" s="281"/>
      <c r="H38" s="281"/>
      <c r="I38" s="281"/>
      <c r="J38" s="281"/>
      <c r="K38" s="282"/>
      <c r="L38" s="802"/>
    </row>
    <row r="39" spans="1:12" x14ac:dyDescent="0.35">
      <c r="A39" s="801"/>
      <c r="B39" s="281" t="s">
        <v>668</v>
      </c>
      <c r="C39" s="281"/>
      <c r="D39" s="281"/>
      <c r="E39" s="281"/>
      <c r="F39" s="281"/>
      <c r="G39" s="281"/>
      <c r="H39" s="281"/>
      <c r="I39" s="281"/>
      <c r="J39" s="281"/>
      <c r="K39" s="282"/>
      <c r="L39" s="802"/>
    </row>
    <row r="40" spans="1:12" x14ac:dyDescent="0.35">
      <c r="A40" s="803"/>
      <c r="B40" s="804"/>
      <c r="C40" s="804"/>
      <c r="D40" s="804"/>
      <c r="E40" s="804"/>
      <c r="F40" s="804"/>
      <c r="G40" s="804"/>
      <c r="H40" s="804"/>
      <c r="I40" s="804"/>
      <c r="J40" s="804"/>
      <c r="K40" s="805"/>
      <c r="L40" s="802"/>
    </row>
    <row r="41" spans="1:12" x14ac:dyDescent="0.35">
      <c r="A41" s="799" t="s">
        <v>669</v>
      </c>
      <c r="B41" s="281" t="s">
        <v>670</v>
      </c>
      <c r="C41" s="281"/>
      <c r="D41" s="281"/>
      <c r="E41" s="281"/>
      <c r="F41" s="281"/>
      <c r="G41" s="281"/>
      <c r="H41" s="281"/>
      <c r="I41" s="281"/>
      <c r="J41" s="281"/>
      <c r="K41" s="282"/>
      <c r="L41" s="802"/>
    </row>
    <row r="42" spans="1:12" x14ac:dyDescent="0.35">
      <c r="A42" s="800"/>
      <c r="B42" s="281" t="s">
        <v>671</v>
      </c>
      <c r="C42" s="281"/>
      <c r="D42" s="281"/>
      <c r="E42" s="281"/>
      <c r="F42" s="281"/>
      <c r="G42" s="281"/>
      <c r="H42" s="281"/>
      <c r="I42" s="281"/>
      <c r="J42" s="281"/>
      <c r="K42" s="282"/>
      <c r="L42" s="802"/>
    </row>
    <row r="43" spans="1:12" x14ac:dyDescent="0.35">
      <c r="A43" s="800"/>
      <c r="B43" s="281" t="s">
        <v>672</v>
      </c>
      <c r="C43" s="281"/>
      <c r="D43" s="281"/>
      <c r="E43" s="281"/>
      <c r="F43" s="281"/>
      <c r="G43" s="281"/>
      <c r="H43" s="281"/>
      <c r="I43" s="281"/>
      <c r="J43" s="281"/>
      <c r="K43" s="282"/>
      <c r="L43" s="802"/>
    </row>
    <row r="44" spans="1:12" x14ac:dyDescent="0.35">
      <c r="A44" s="800"/>
      <c r="B44" s="281" t="s">
        <v>673</v>
      </c>
      <c r="C44" s="281"/>
      <c r="D44" s="281"/>
      <c r="E44" s="281"/>
      <c r="F44" s="281"/>
      <c r="G44" s="281"/>
      <c r="H44" s="281"/>
      <c r="I44" s="281"/>
      <c r="J44" s="281"/>
      <c r="K44" s="282"/>
      <c r="L44" s="802"/>
    </row>
    <row r="45" spans="1:12" x14ac:dyDescent="0.35">
      <c r="A45" s="801"/>
      <c r="B45" s="281" t="s">
        <v>674</v>
      </c>
      <c r="C45" s="281"/>
      <c r="D45" s="281"/>
      <c r="E45" s="282"/>
      <c r="F45" s="282"/>
      <c r="G45" s="281"/>
      <c r="H45" s="281"/>
      <c r="I45" s="282"/>
      <c r="J45" s="282"/>
      <c r="K45" s="282"/>
      <c r="L45" s="802"/>
    </row>
    <row r="46" spans="1:12" x14ac:dyDescent="0.35">
      <c r="A46" s="806"/>
      <c r="B46" s="807"/>
      <c r="C46" s="807"/>
      <c r="D46" s="807"/>
      <c r="E46" s="807"/>
      <c r="F46" s="807"/>
      <c r="G46" s="807"/>
      <c r="H46" s="807"/>
      <c r="I46" s="807"/>
      <c r="J46" s="807"/>
      <c r="K46" s="808"/>
      <c r="L46" s="802"/>
    </row>
    <row r="47" spans="1:12" x14ac:dyDescent="0.35">
      <c r="A47" s="280" t="s">
        <v>675</v>
      </c>
      <c r="B47" s="281"/>
      <c r="C47" s="281"/>
      <c r="D47" s="281"/>
      <c r="E47" s="282"/>
      <c r="F47" s="282"/>
      <c r="G47" s="281"/>
      <c r="H47" s="281"/>
      <c r="I47" s="282"/>
      <c r="J47" s="282"/>
      <c r="K47" s="282"/>
      <c r="L47" s="802"/>
    </row>
    <row r="48" spans="1:12" x14ac:dyDescent="0.35">
      <c r="A48" s="803"/>
      <c r="B48" s="804"/>
      <c r="C48" s="804"/>
      <c r="D48" s="804"/>
      <c r="E48" s="804"/>
      <c r="F48" s="804"/>
      <c r="G48" s="804"/>
      <c r="H48" s="804"/>
      <c r="I48" s="804"/>
      <c r="J48" s="804"/>
      <c r="K48" s="805"/>
      <c r="L48" s="802"/>
    </row>
    <row r="49" spans="1:12" x14ac:dyDescent="0.35">
      <c r="A49" s="280" t="s">
        <v>676</v>
      </c>
      <c r="B49" s="281"/>
      <c r="C49" s="281"/>
      <c r="D49" s="281"/>
      <c r="E49" s="282"/>
      <c r="F49" s="282"/>
      <c r="G49" s="281"/>
      <c r="H49" s="281"/>
      <c r="I49" s="282"/>
      <c r="J49" s="282"/>
      <c r="K49" s="282"/>
      <c r="L49" s="802"/>
    </row>
    <row r="50" spans="1:12" x14ac:dyDescent="0.35">
      <c r="A50" s="803"/>
      <c r="B50" s="804"/>
      <c r="C50" s="804"/>
      <c r="D50" s="804"/>
      <c r="E50" s="804"/>
      <c r="F50" s="804"/>
      <c r="G50" s="804"/>
      <c r="H50" s="804"/>
      <c r="I50" s="804"/>
      <c r="J50" s="804"/>
      <c r="K50" s="805"/>
      <c r="L50" s="802"/>
    </row>
    <row r="51" spans="1:12" x14ac:dyDescent="0.35">
      <c r="A51" s="280" t="s">
        <v>677</v>
      </c>
      <c r="B51" s="281"/>
      <c r="C51" s="281"/>
      <c r="D51" s="281"/>
      <c r="E51" s="282"/>
      <c r="F51" s="282"/>
      <c r="G51" s="281"/>
      <c r="H51" s="281"/>
      <c r="I51" s="282"/>
      <c r="J51" s="282"/>
      <c r="K51" s="282"/>
      <c r="L51" s="802"/>
    </row>
    <row r="52" spans="1:12" x14ac:dyDescent="0.35">
      <c r="A52" s="803"/>
      <c r="B52" s="804"/>
      <c r="C52" s="804"/>
      <c r="D52" s="804"/>
      <c r="E52" s="804"/>
      <c r="F52" s="804"/>
      <c r="G52" s="804"/>
      <c r="H52" s="804"/>
      <c r="I52" s="804"/>
      <c r="J52" s="804"/>
      <c r="K52" s="805"/>
      <c r="L52" s="802"/>
    </row>
    <row r="53" spans="1:12" x14ac:dyDescent="0.35">
      <c r="A53" s="799" t="s">
        <v>678</v>
      </c>
      <c r="B53" s="280" t="s">
        <v>679</v>
      </c>
      <c r="C53" s="281"/>
      <c r="D53" s="281"/>
      <c r="E53" s="282"/>
      <c r="F53" s="282"/>
      <c r="G53" s="281"/>
      <c r="H53" s="281"/>
      <c r="I53" s="282"/>
      <c r="J53" s="282"/>
      <c r="K53" s="282"/>
      <c r="L53" s="802"/>
    </row>
    <row r="54" spans="1:12" x14ac:dyDescent="0.35">
      <c r="A54" s="800"/>
      <c r="B54" s="280" t="s">
        <v>680</v>
      </c>
      <c r="C54" s="281"/>
      <c r="D54" s="281"/>
      <c r="E54" s="282"/>
      <c r="F54" s="282"/>
      <c r="G54" s="281"/>
      <c r="H54" s="281"/>
      <c r="I54" s="282"/>
      <c r="J54" s="282"/>
      <c r="K54" s="282"/>
      <c r="L54" s="802"/>
    </row>
    <row r="55" spans="1:12" x14ac:dyDescent="0.35">
      <c r="A55" s="800"/>
      <c r="B55" s="280" t="s">
        <v>681</v>
      </c>
      <c r="C55" s="281"/>
      <c r="D55" s="281"/>
      <c r="E55" s="282"/>
      <c r="F55" s="282"/>
      <c r="G55" s="281"/>
      <c r="H55" s="281"/>
      <c r="I55" s="282"/>
      <c r="J55" s="282"/>
      <c r="K55" s="282"/>
      <c r="L55" s="802"/>
    </row>
    <row r="56" spans="1:12" x14ac:dyDescent="0.35">
      <c r="A56" s="801"/>
      <c r="B56" s="280" t="s">
        <v>682</v>
      </c>
      <c r="C56" s="281"/>
      <c r="D56" s="281"/>
      <c r="E56" s="282"/>
      <c r="F56" s="282"/>
      <c r="G56" s="281"/>
      <c r="H56" s="281"/>
      <c r="I56" s="282"/>
      <c r="J56" s="282"/>
      <c r="K56" s="282"/>
      <c r="L56" s="802"/>
    </row>
    <row r="57" spans="1:12" x14ac:dyDescent="0.35">
      <c r="A57" s="803"/>
      <c r="B57" s="804"/>
      <c r="C57" s="804"/>
      <c r="D57" s="804"/>
      <c r="E57" s="804"/>
      <c r="F57" s="804"/>
      <c r="G57" s="804"/>
      <c r="H57" s="804"/>
      <c r="I57" s="804"/>
      <c r="J57" s="804"/>
      <c r="K57" s="805"/>
      <c r="L57" s="802"/>
    </row>
    <row r="58" spans="1:12" x14ac:dyDescent="0.35">
      <c r="A58" s="799" t="s">
        <v>683</v>
      </c>
      <c r="B58" s="280" t="s">
        <v>684</v>
      </c>
      <c r="C58" s="281"/>
      <c r="D58" s="281"/>
      <c r="E58" s="282"/>
      <c r="F58" s="282"/>
      <c r="G58" s="281"/>
      <c r="H58" s="281"/>
      <c r="I58" s="282"/>
      <c r="J58" s="282"/>
      <c r="K58" s="282"/>
      <c r="L58" s="802"/>
    </row>
    <row r="59" spans="1:12" x14ac:dyDescent="0.35">
      <c r="A59" s="801"/>
      <c r="B59" s="280" t="s">
        <v>685</v>
      </c>
      <c r="C59" s="281"/>
      <c r="D59" s="281"/>
      <c r="E59" s="282"/>
      <c r="F59" s="282"/>
      <c r="G59" s="281"/>
      <c r="H59" s="281"/>
      <c r="I59" s="282"/>
      <c r="J59" s="282"/>
      <c r="K59" s="282"/>
      <c r="L59" s="802"/>
    </row>
    <row r="60" spans="1:12" x14ac:dyDescent="0.35">
      <c r="A60" s="806"/>
      <c r="B60" s="807"/>
      <c r="C60" s="807"/>
      <c r="D60" s="807"/>
      <c r="E60" s="807"/>
      <c r="F60" s="807"/>
      <c r="G60" s="807"/>
      <c r="H60" s="807"/>
      <c r="I60" s="807"/>
      <c r="J60" s="807"/>
      <c r="K60" s="808"/>
      <c r="L60" s="802"/>
    </row>
    <row r="61" spans="1:12" x14ac:dyDescent="0.35">
      <c r="A61" s="265" t="s">
        <v>686</v>
      </c>
      <c r="B61" s="266"/>
      <c r="C61" s="267"/>
      <c r="D61" s="267"/>
      <c r="E61" s="267"/>
      <c r="F61" s="267"/>
      <c r="G61" s="267"/>
      <c r="H61" s="267"/>
      <c r="I61" s="267"/>
      <c r="J61" s="267"/>
      <c r="K61" s="268"/>
      <c r="L61" s="802"/>
    </row>
    <row r="62" spans="1:12" x14ac:dyDescent="0.35">
      <c r="A62" s="269"/>
      <c r="B62" s="270"/>
      <c r="C62" s="270"/>
      <c r="D62" s="270"/>
      <c r="E62" s="270"/>
      <c r="F62" s="270"/>
      <c r="G62" s="270"/>
      <c r="H62" s="270"/>
      <c r="I62" s="270"/>
      <c r="J62" s="270"/>
      <c r="K62" s="271"/>
      <c r="L62" s="802"/>
    </row>
    <row r="63" spans="1:12" x14ac:dyDescent="0.35">
      <c r="A63" s="269"/>
      <c r="B63" s="270"/>
      <c r="C63" s="270"/>
      <c r="D63" s="270"/>
      <c r="E63" s="270"/>
      <c r="F63" s="270"/>
      <c r="G63" s="270"/>
      <c r="H63" s="270"/>
      <c r="I63" s="270"/>
      <c r="J63" s="270"/>
      <c r="K63" s="271"/>
      <c r="L63" s="802"/>
    </row>
    <row r="64" spans="1:12" x14ac:dyDescent="0.35">
      <c r="A64" s="269"/>
      <c r="B64" s="270"/>
      <c r="C64" s="270"/>
      <c r="D64" s="270"/>
      <c r="E64" s="270"/>
      <c r="F64" s="270"/>
      <c r="G64" s="270"/>
      <c r="H64" s="270"/>
      <c r="I64" s="270"/>
      <c r="J64" s="270"/>
      <c r="K64" s="271"/>
      <c r="L64" s="802"/>
    </row>
    <row r="65" spans="1:12" x14ac:dyDescent="0.35">
      <c r="A65" s="269"/>
      <c r="B65" s="270"/>
      <c r="C65" s="270"/>
      <c r="D65" s="270"/>
      <c r="E65" s="270"/>
      <c r="F65" s="270"/>
      <c r="G65" s="270"/>
      <c r="H65" s="270"/>
      <c r="I65" s="270"/>
      <c r="J65" s="270"/>
      <c r="K65" s="271"/>
      <c r="L65" s="802"/>
    </row>
    <row r="66" spans="1:12" x14ac:dyDescent="0.35">
      <c r="A66" s="272"/>
      <c r="B66" s="273"/>
      <c r="C66" s="273"/>
      <c r="D66" s="273"/>
      <c r="E66" s="273"/>
      <c r="F66" s="273"/>
      <c r="G66" s="273"/>
      <c r="H66" s="273"/>
      <c r="I66" s="273"/>
      <c r="J66" s="273"/>
      <c r="K66" s="274"/>
      <c r="L66" s="802"/>
    </row>
    <row r="67" spans="1:12" x14ac:dyDescent="0.35">
      <c r="A67" s="168" t="s">
        <v>687</v>
      </c>
      <c r="B67" s="169"/>
      <c r="C67" s="169"/>
      <c r="D67" s="169"/>
      <c r="E67" s="169"/>
      <c r="F67" s="169"/>
      <c r="G67" s="169"/>
      <c r="H67" s="169"/>
      <c r="I67" s="169"/>
      <c r="J67" s="169"/>
      <c r="K67" s="170"/>
      <c r="L67" s="802"/>
    </row>
    <row r="68" spans="1:12" x14ac:dyDescent="0.35">
      <c r="A68" s="260" t="s">
        <v>688</v>
      </c>
      <c r="B68" s="169"/>
      <c r="C68" s="169"/>
      <c r="D68" s="169"/>
      <c r="E68" s="169"/>
      <c r="F68" s="169"/>
      <c r="G68" s="169"/>
      <c r="H68" s="169"/>
      <c r="I68" s="169"/>
      <c r="J68" s="169"/>
      <c r="K68" s="170"/>
      <c r="L68" s="802"/>
    </row>
    <row r="69" spans="1:12" x14ac:dyDescent="0.35">
      <c r="A69" s="260" t="s">
        <v>689</v>
      </c>
      <c r="B69" s="169"/>
      <c r="C69" s="169"/>
      <c r="D69" s="169"/>
      <c r="E69" s="169"/>
      <c r="F69" s="169"/>
      <c r="G69" s="169"/>
      <c r="H69" s="169"/>
      <c r="I69" s="169"/>
      <c r="J69" s="169"/>
      <c r="K69" s="170"/>
      <c r="L69" s="802"/>
    </row>
    <row r="70" spans="1:12" x14ac:dyDescent="0.35">
      <c r="A70" s="260" t="s">
        <v>690</v>
      </c>
      <c r="B70" s="169"/>
      <c r="C70" s="169"/>
      <c r="D70" s="169"/>
      <c r="E70" s="169"/>
      <c r="F70" s="169"/>
      <c r="G70" s="169"/>
      <c r="H70" s="169"/>
      <c r="I70" s="169"/>
      <c r="J70" s="169"/>
      <c r="K70" s="170"/>
      <c r="L70" s="802"/>
    </row>
    <row r="71" spans="1:12" x14ac:dyDescent="0.35">
      <c r="A71" s="260" t="s">
        <v>691</v>
      </c>
      <c r="B71" s="169"/>
      <c r="C71" s="169"/>
      <c r="D71" s="169"/>
      <c r="E71" s="169"/>
      <c r="F71" s="169"/>
      <c r="G71" s="169"/>
      <c r="H71" s="169"/>
      <c r="I71" s="169"/>
      <c r="J71" s="169"/>
      <c r="K71" s="170"/>
      <c r="L71" s="802"/>
    </row>
    <row r="72" spans="1:12" x14ac:dyDescent="0.35">
      <c r="A72" s="275" t="s">
        <v>692</v>
      </c>
      <c r="B72" s="275"/>
      <c r="C72" s="275"/>
      <c r="D72" s="275"/>
      <c r="E72" s="275"/>
      <c r="F72" s="275"/>
      <c r="G72" s="275"/>
      <c r="H72" s="275"/>
      <c r="I72" s="275"/>
      <c r="J72" s="275"/>
      <c r="K72" s="275"/>
      <c r="L72" s="802"/>
    </row>
    <row r="73" spans="1:12" x14ac:dyDescent="0.35">
      <c r="A73" s="275" t="s">
        <v>693</v>
      </c>
      <c r="B73" s="275"/>
      <c r="C73" s="275"/>
      <c r="D73" s="275"/>
      <c r="E73" s="275"/>
      <c r="F73" s="275"/>
      <c r="G73" s="275"/>
      <c r="H73" s="275"/>
      <c r="I73" s="275"/>
      <c r="J73" s="275"/>
      <c r="K73" s="275"/>
      <c r="L73" s="802"/>
    </row>
    <row r="74" spans="1:12" x14ac:dyDescent="0.35">
      <c r="A74" s="264" t="s">
        <v>694</v>
      </c>
      <c r="B74" s="264"/>
      <c r="C74" s="264"/>
      <c r="D74" s="264"/>
      <c r="E74" s="264"/>
      <c r="F74" s="264"/>
      <c r="G74" s="264"/>
      <c r="H74" s="264"/>
      <c r="I74" s="264"/>
      <c r="J74" s="264"/>
      <c r="K74" s="264"/>
      <c r="L74" s="802"/>
    </row>
    <row r="75" spans="1:12" x14ac:dyDescent="0.35">
      <c r="A75" s="264" t="s">
        <v>695</v>
      </c>
      <c r="B75" s="264"/>
      <c r="C75" s="264"/>
      <c r="D75" s="264"/>
      <c r="E75" s="264"/>
      <c r="F75" s="264"/>
      <c r="G75" s="264"/>
      <c r="H75" s="264"/>
      <c r="I75" s="264"/>
      <c r="J75" s="264"/>
      <c r="K75" s="264"/>
      <c r="L75" s="802"/>
    </row>
    <row r="76" spans="1:12" x14ac:dyDescent="0.35">
      <c r="A76" s="264" t="s">
        <v>696</v>
      </c>
      <c r="B76" s="264"/>
      <c r="C76" s="264"/>
      <c r="D76" s="264"/>
      <c r="E76" s="264"/>
      <c r="F76" s="264"/>
      <c r="G76" s="264"/>
      <c r="H76" s="264"/>
      <c r="I76" s="264"/>
      <c r="J76" s="264"/>
      <c r="K76" s="264"/>
      <c r="L76" s="802"/>
    </row>
    <row r="77" spans="1:12" x14ac:dyDescent="0.35">
      <c r="A77" s="264" t="s">
        <v>697</v>
      </c>
      <c r="B77" s="276"/>
      <c r="C77" s="276"/>
      <c r="D77" s="276"/>
      <c r="E77" s="276"/>
      <c r="F77" s="276"/>
      <c r="G77" s="276"/>
      <c r="H77" s="276"/>
      <c r="I77" s="276"/>
      <c r="J77" s="276"/>
      <c r="K77" s="276"/>
      <c r="L77" s="802"/>
    </row>
    <row r="78" spans="1:12" x14ac:dyDescent="0.35">
      <c r="A78" s="264" t="s">
        <v>698</v>
      </c>
      <c r="B78" s="276"/>
      <c r="C78" s="276"/>
      <c r="D78" s="276"/>
      <c r="E78" s="276"/>
      <c r="F78" s="276"/>
      <c r="G78" s="276"/>
      <c r="H78" s="276"/>
      <c r="I78" s="276"/>
      <c r="J78" s="276"/>
      <c r="K78" s="276"/>
      <c r="L78" s="802"/>
    </row>
    <row r="80" spans="1:12" x14ac:dyDescent="0.35">
      <c r="A80" s="277" t="s">
        <v>699</v>
      </c>
    </row>
  </sheetData>
  <mergeCells count="20">
    <mergeCell ref="A53:A56"/>
    <mergeCell ref="A58:A59"/>
    <mergeCell ref="L1:L78"/>
    <mergeCell ref="A48:K48"/>
    <mergeCell ref="A50:K50"/>
    <mergeCell ref="A52:K52"/>
    <mergeCell ref="A57:K57"/>
    <mergeCell ref="A60:K60"/>
    <mergeCell ref="A12:K12"/>
    <mergeCell ref="A24:K24"/>
    <mergeCell ref="A32:K32"/>
    <mergeCell ref="A36:K36"/>
    <mergeCell ref="A40:K40"/>
    <mergeCell ref="A46:K46"/>
    <mergeCell ref="A10:A11"/>
    <mergeCell ref="A13:A23"/>
    <mergeCell ref="A25:A31"/>
    <mergeCell ref="A33:A35"/>
    <mergeCell ref="A37:A39"/>
    <mergeCell ref="A41:A4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'Formulas DO NOT USE'!$A$2:$A$3</xm:f>
          </x14:formula1>
          <xm:sqref>G10:G11 C10:C11 C13:C23 G13:G23 G25:G31 C25:C31 C33:C35 G33:G35 G37:G39 C37:C39 C41:C45 G41:G45 G47 C47 C49 G49 G51 C51 G53:G56 C53:C56 C58:C59 G58:G59</xm:sqref>
        </x14:dataValidation>
        <x14:dataValidation type="list" allowBlank="1" showInputMessage="1" showErrorMessage="1" xr:uid="{00000000-0002-0000-0900-000001000000}">
          <x14:formula1>
            <xm:f>'Formulas DO NOT USE'!$M$6:$M$8</xm:f>
          </x14:formula1>
          <xm:sqref>D10:D11 D13:D23 D25:D31 D33:D35 D37:D39 D41:D45 D47 D49 D51 D53:D56 D58:D59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10"/>
  <sheetViews>
    <sheetView topLeftCell="A9" workbookViewId="0">
      <selection activeCell="E9" sqref="E9"/>
    </sheetView>
  </sheetViews>
  <sheetFormatPr defaultRowHeight="14.5" x14ac:dyDescent="0.35"/>
  <cols>
    <col min="1" max="1" width="9.1796875" style="1"/>
    <col min="3" max="3" width="24.54296875" customWidth="1"/>
    <col min="4" max="4" width="25.81640625" bestFit="1" customWidth="1"/>
    <col min="5" max="33" width="22.81640625" customWidth="1"/>
  </cols>
  <sheetData>
    <row r="1" spans="2:33" x14ac:dyDescent="0.35">
      <c r="B1" t="s">
        <v>75</v>
      </c>
    </row>
    <row r="3" spans="2:33" x14ac:dyDescent="0.35">
      <c r="B3" s="2" t="s">
        <v>74</v>
      </c>
      <c r="D3" s="4" t="s">
        <v>64</v>
      </c>
      <c r="E3" s="4" t="s">
        <v>65</v>
      </c>
      <c r="F3" s="4" t="s">
        <v>66</v>
      </c>
      <c r="G3" s="5" t="s">
        <v>67</v>
      </c>
      <c r="H3" s="5" t="s">
        <v>68</v>
      </c>
      <c r="I3" s="5" t="s">
        <v>69</v>
      </c>
      <c r="J3" s="5" t="s">
        <v>70</v>
      </c>
      <c r="K3" s="5" t="s">
        <v>71</v>
      </c>
      <c r="L3" s="5" t="s">
        <v>72</v>
      </c>
      <c r="M3" s="5" t="s">
        <v>73</v>
      </c>
      <c r="N3" s="5" t="s">
        <v>200</v>
      </c>
      <c r="O3" s="5" t="s">
        <v>201</v>
      </c>
      <c r="P3" s="5" t="s">
        <v>202</v>
      </c>
      <c r="Q3" s="5" t="s">
        <v>203</v>
      </c>
      <c r="R3" s="5" t="s">
        <v>204</v>
      </c>
      <c r="S3" s="5" t="s">
        <v>205</v>
      </c>
      <c r="T3" s="5" t="s">
        <v>206</v>
      </c>
      <c r="U3" s="5" t="s">
        <v>207</v>
      </c>
      <c r="V3" s="5" t="s">
        <v>208</v>
      </c>
      <c r="W3" s="5" t="s">
        <v>209</v>
      </c>
      <c r="X3" s="5" t="s">
        <v>210</v>
      </c>
      <c r="Y3" s="5" t="s">
        <v>211</v>
      </c>
      <c r="Z3" s="5" t="s">
        <v>212</v>
      </c>
      <c r="AA3" s="5" t="s">
        <v>213</v>
      </c>
      <c r="AB3" s="5" t="s">
        <v>214</v>
      </c>
      <c r="AC3" s="5" t="s">
        <v>215</v>
      </c>
      <c r="AD3" s="5" t="s">
        <v>216</v>
      </c>
      <c r="AE3" s="5" t="s">
        <v>217</v>
      </c>
      <c r="AF3" s="5" t="s">
        <v>218</v>
      </c>
      <c r="AG3" s="5" t="s">
        <v>219</v>
      </c>
    </row>
    <row r="4" spans="2:33" ht="72.5" x14ac:dyDescent="0.35">
      <c r="B4" s="6">
        <v>3</v>
      </c>
      <c r="C4" s="13" t="s">
        <v>333</v>
      </c>
      <c r="D4" s="13" t="s">
        <v>7</v>
      </c>
      <c r="E4" s="13" t="s">
        <v>14</v>
      </c>
      <c r="F4" s="13" t="s">
        <v>21</v>
      </c>
      <c r="G4" s="13" t="s">
        <v>28</v>
      </c>
      <c r="H4" s="13" t="s">
        <v>33</v>
      </c>
      <c r="I4" s="13" t="s">
        <v>40</v>
      </c>
      <c r="J4" s="13" t="s">
        <v>47</v>
      </c>
      <c r="K4" s="13" t="s">
        <v>54</v>
      </c>
      <c r="L4" s="13" t="s">
        <v>59</v>
      </c>
      <c r="M4" s="13" t="s">
        <v>83</v>
      </c>
      <c r="N4" s="13" t="s">
        <v>87</v>
      </c>
      <c r="O4" s="13" t="s">
        <v>88</v>
      </c>
      <c r="P4" s="13" t="s">
        <v>89</v>
      </c>
      <c r="Q4" s="13" t="s">
        <v>90</v>
      </c>
      <c r="R4" s="13" t="s">
        <v>91</v>
      </c>
      <c r="S4" s="13" t="s">
        <v>92</v>
      </c>
      <c r="T4" s="13" t="s">
        <v>93</v>
      </c>
      <c r="U4" s="13" t="s">
        <v>94</v>
      </c>
      <c r="V4" s="13" t="s">
        <v>95</v>
      </c>
      <c r="W4" s="13" t="s">
        <v>96</v>
      </c>
      <c r="X4" s="13" t="s">
        <v>97</v>
      </c>
      <c r="Y4" s="13" t="s">
        <v>98</v>
      </c>
      <c r="Z4" s="13" t="s">
        <v>99</v>
      </c>
      <c r="AA4" s="13" t="s">
        <v>100</v>
      </c>
      <c r="AB4" s="13" t="s">
        <v>101</v>
      </c>
      <c r="AC4" s="13" t="s">
        <v>102</v>
      </c>
      <c r="AD4" s="13" t="s">
        <v>103</v>
      </c>
      <c r="AE4" s="13" t="s">
        <v>104</v>
      </c>
      <c r="AF4" s="13" t="s">
        <v>105</v>
      </c>
      <c r="AG4" s="13" t="s">
        <v>106</v>
      </c>
    </row>
    <row r="5" spans="2:33" ht="72.5" x14ac:dyDescent="0.35">
      <c r="B5" s="7">
        <v>2</v>
      </c>
      <c r="C5" s="13" t="s">
        <v>334</v>
      </c>
      <c r="D5" s="13" t="s">
        <v>8</v>
      </c>
      <c r="E5" s="13" t="s">
        <v>15</v>
      </c>
      <c r="F5" s="13" t="s">
        <v>22</v>
      </c>
      <c r="G5" s="13" t="s">
        <v>29</v>
      </c>
      <c r="H5" s="13" t="s">
        <v>34</v>
      </c>
      <c r="I5" s="13" t="s">
        <v>41</v>
      </c>
      <c r="J5" s="13" t="s">
        <v>48</v>
      </c>
      <c r="K5" s="13" t="s">
        <v>55</v>
      </c>
      <c r="L5" s="13" t="s">
        <v>60</v>
      </c>
      <c r="M5" s="13" t="s">
        <v>84</v>
      </c>
      <c r="N5" s="13" t="s">
        <v>107</v>
      </c>
      <c r="O5" s="13" t="s">
        <v>108</v>
      </c>
      <c r="P5" s="13" t="s">
        <v>109</v>
      </c>
      <c r="Q5" s="13"/>
      <c r="R5" s="13" t="s">
        <v>110</v>
      </c>
      <c r="S5" s="13" t="s">
        <v>111</v>
      </c>
      <c r="T5" s="13" t="s">
        <v>112</v>
      </c>
      <c r="U5" s="13" t="s">
        <v>113</v>
      </c>
      <c r="V5" s="13" t="s">
        <v>114</v>
      </c>
      <c r="W5" s="13" t="s">
        <v>115</v>
      </c>
      <c r="X5" s="13" t="s">
        <v>116</v>
      </c>
      <c r="Y5" s="13" t="s">
        <v>117</v>
      </c>
      <c r="Z5" s="13" t="s">
        <v>118</v>
      </c>
      <c r="AA5" s="13" t="s">
        <v>119</v>
      </c>
      <c r="AB5" s="13" t="s">
        <v>120</v>
      </c>
      <c r="AC5" s="13" t="s">
        <v>121</v>
      </c>
      <c r="AD5" s="13" t="s">
        <v>122</v>
      </c>
      <c r="AE5" s="13" t="s">
        <v>123</v>
      </c>
      <c r="AF5" s="13" t="s">
        <v>124</v>
      </c>
      <c r="AG5" s="13" t="s">
        <v>125</v>
      </c>
    </row>
    <row r="6" spans="2:33" ht="43.5" x14ac:dyDescent="0.35">
      <c r="B6" s="9">
        <v>1</v>
      </c>
      <c r="C6" s="13" t="s">
        <v>335</v>
      </c>
      <c r="D6" s="13" t="s">
        <v>9</v>
      </c>
      <c r="E6" s="13" t="s">
        <v>16</v>
      </c>
      <c r="F6" s="13" t="s">
        <v>23</v>
      </c>
      <c r="G6" s="13" t="s">
        <v>30</v>
      </c>
      <c r="H6" s="13" t="s">
        <v>35</v>
      </c>
      <c r="I6" s="13" t="s">
        <v>42</v>
      </c>
      <c r="J6" s="13" t="s">
        <v>49</v>
      </c>
      <c r="K6" s="13"/>
      <c r="L6" s="13"/>
      <c r="M6" s="13"/>
      <c r="N6" s="13"/>
      <c r="O6" s="13"/>
      <c r="P6" s="13" t="s">
        <v>126</v>
      </c>
      <c r="Q6" s="13" t="s">
        <v>127</v>
      </c>
      <c r="R6" s="13" t="s">
        <v>128</v>
      </c>
      <c r="S6" s="13" t="s">
        <v>129</v>
      </c>
      <c r="T6" s="13" t="s">
        <v>130</v>
      </c>
      <c r="U6" s="13" t="s">
        <v>131</v>
      </c>
      <c r="V6" s="13" t="s">
        <v>132</v>
      </c>
      <c r="W6" s="13" t="s">
        <v>133</v>
      </c>
      <c r="X6" s="13" t="s">
        <v>134</v>
      </c>
      <c r="Y6" s="13" t="s">
        <v>135</v>
      </c>
      <c r="Z6" s="13" t="s">
        <v>136</v>
      </c>
      <c r="AA6" s="13" t="s">
        <v>137</v>
      </c>
      <c r="AB6" s="13"/>
      <c r="AC6" s="13" t="s">
        <v>138</v>
      </c>
      <c r="AD6" s="13" t="s">
        <v>139</v>
      </c>
      <c r="AE6" s="13" t="s">
        <v>140</v>
      </c>
      <c r="AF6" s="13" t="s">
        <v>141</v>
      </c>
      <c r="AG6" s="13"/>
    </row>
    <row r="7" spans="2:33" ht="43.5" x14ac:dyDescent="0.35">
      <c r="B7" s="8">
        <v>0</v>
      </c>
      <c r="C7" s="13" t="s">
        <v>336</v>
      </c>
      <c r="D7" s="13" t="s">
        <v>10</v>
      </c>
      <c r="E7" s="13" t="s">
        <v>17</v>
      </c>
      <c r="F7" s="13" t="s">
        <v>24</v>
      </c>
      <c r="G7" s="13" t="s">
        <v>31</v>
      </c>
      <c r="H7" s="13" t="s">
        <v>36</v>
      </c>
      <c r="I7" s="13" t="s">
        <v>43</v>
      </c>
      <c r="J7" s="13" t="s">
        <v>50</v>
      </c>
      <c r="K7" s="13" t="s">
        <v>56</v>
      </c>
      <c r="L7" s="13" t="s">
        <v>61</v>
      </c>
      <c r="M7" s="13" t="s">
        <v>85</v>
      </c>
      <c r="N7" s="13" t="s">
        <v>142</v>
      </c>
      <c r="O7" s="13" t="s">
        <v>143</v>
      </c>
      <c r="P7" s="13" t="s">
        <v>144</v>
      </c>
      <c r="Q7" s="13" t="s">
        <v>145</v>
      </c>
      <c r="R7" s="13" t="s">
        <v>146</v>
      </c>
      <c r="S7" s="13" t="s">
        <v>144</v>
      </c>
      <c r="T7" s="13" t="s">
        <v>144</v>
      </c>
      <c r="U7" s="13" t="s">
        <v>144</v>
      </c>
      <c r="V7" s="13" t="s">
        <v>144</v>
      </c>
      <c r="W7" s="13" t="s">
        <v>144</v>
      </c>
      <c r="X7" s="13" t="s">
        <v>144</v>
      </c>
      <c r="Y7" s="13" t="s">
        <v>144</v>
      </c>
      <c r="Z7" s="13" t="s">
        <v>144</v>
      </c>
      <c r="AA7" s="13" t="s">
        <v>144</v>
      </c>
      <c r="AB7" s="13" t="s">
        <v>144</v>
      </c>
      <c r="AC7" s="13" t="s">
        <v>144</v>
      </c>
      <c r="AD7" s="13" t="s">
        <v>144</v>
      </c>
      <c r="AE7" s="13" t="s">
        <v>144</v>
      </c>
      <c r="AF7" s="13" t="s">
        <v>144</v>
      </c>
      <c r="AG7" s="13" t="s">
        <v>144</v>
      </c>
    </row>
    <row r="8" spans="2:33" ht="43.5" x14ac:dyDescent="0.35">
      <c r="B8" s="10">
        <v>-1</v>
      </c>
      <c r="C8" s="13" t="s">
        <v>337</v>
      </c>
      <c r="D8" s="13" t="s">
        <v>11</v>
      </c>
      <c r="E8" s="13" t="s">
        <v>18</v>
      </c>
      <c r="F8" s="13" t="s">
        <v>25</v>
      </c>
      <c r="G8" s="13" t="s">
        <v>32</v>
      </c>
      <c r="H8" s="13" t="s">
        <v>37</v>
      </c>
      <c r="I8" s="13" t="s">
        <v>44</v>
      </c>
      <c r="J8" s="13" t="s">
        <v>51</v>
      </c>
      <c r="K8" s="13"/>
      <c r="L8" s="13"/>
      <c r="M8" s="13"/>
      <c r="N8" s="13"/>
      <c r="O8" s="13"/>
      <c r="P8" s="13" t="s">
        <v>147</v>
      </c>
      <c r="Q8" s="13"/>
      <c r="R8" s="13"/>
      <c r="S8" s="13" t="s">
        <v>148</v>
      </c>
      <c r="T8" s="13" t="s">
        <v>149</v>
      </c>
      <c r="U8" s="13" t="s">
        <v>150</v>
      </c>
      <c r="V8" s="13" t="s">
        <v>151</v>
      </c>
      <c r="W8" s="13" t="s">
        <v>152</v>
      </c>
      <c r="X8" s="13" t="s">
        <v>153</v>
      </c>
      <c r="Y8" s="13" t="s">
        <v>154</v>
      </c>
      <c r="Z8" s="13" t="s">
        <v>155</v>
      </c>
      <c r="AA8" s="13" t="s">
        <v>156</v>
      </c>
      <c r="AB8" s="13" t="s">
        <v>157</v>
      </c>
      <c r="AC8" s="13" t="s">
        <v>158</v>
      </c>
      <c r="AD8" s="13" t="s">
        <v>159</v>
      </c>
      <c r="AE8" s="13" t="s">
        <v>160</v>
      </c>
      <c r="AF8" s="13" t="s">
        <v>161</v>
      </c>
      <c r="AG8" s="13" t="s">
        <v>162</v>
      </c>
    </row>
    <row r="9" spans="2:33" ht="72.5" x14ac:dyDescent="0.35">
      <c r="B9" s="11">
        <v>-2</v>
      </c>
      <c r="C9" s="13" t="s">
        <v>338</v>
      </c>
      <c r="D9" s="13" t="s">
        <v>12</v>
      </c>
      <c r="E9" s="13" t="s">
        <v>19</v>
      </c>
      <c r="F9" s="13" t="s">
        <v>26</v>
      </c>
      <c r="G9" s="13" t="s">
        <v>32</v>
      </c>
      <c r="H9" s="13" t="s">
        <v>38</v>
      </c>
      <c r="I9" s="13" t="s">
        <v>45</v>
      </c>
      <c r="J9" s="13" t="s">
        <v>52</v>
      </c>
      <c r="K9" s="13" t="s">
        <v>57</v>
      </c>
      <c r="L9" s="13" t="s">
        <v>62</v>
      </c>
      <c r="M9" s="13"/>
      <c r="N9" s="13" t="s">
        <v>163</v>
      </c>
      <c r="O9" s="13" t="s">
        <v>164</v>
      </c>
      <c r="P9" s="13" t="s">
        <v>165</v>
      </c>
      <c r="Q9" s="13" t="s">
        <v>166</v>
      </c>
      <c r="R9" s="13"/>
      <c r="S9" s="13" t="s">
        <v>167</v>
      </c>
      <c r="T9" s="13" t="s">
        <v>168</v>
      </c>
      <c r="U9" s="13" t="s">
        <v>169</v>
      </c>
      <c r="V9" s="13" t="s">
        <v>170</v>
      </c>
      <c r="W9" s="13" t="s">
        <v>171</v>
      </c>
      <c r="X9" s="13" t="s">
        <v>172</v>
      </c>
      <c r="Y9" s="13" t="s">
        <v>173</v>
      </c>
      <c r="Z9" s="13" t="s">
        <v>174</v>
      </c>
      <c r="AA9" s="13" t="s">
        <v>175</v>
      </c>
      <c r="AB9" s="13"/>
      <c r="AC9" s="13" t="s">
        <v>176</v>
      </c>
      <c r="AD9" s="13" t="s">
        <v>177</v>
      </c>
      <c r="AE9" s="13" t="s">
        <v>178</v>
      </c>
      <c r="AF9" s="13" t="s">
        <v>179</v>
      </c>
      <c r="AG9" s="13"/>
    </row>
    <row r="10" spans="2:33" ht="72.5" x14ac:dyDescent="0.35">
      <c r="B10" s="12">
        <v>-3</v>
      </c>
      <c r="C10" s="13" t="s">
        <v>339</v>
      </c>
      <c r="D10" s="13" t="s">
        <v>13</v>
      </c>
      <c r="E10" s="13" t="s">
        <v>20</v>
      </c>
      <c r="F10" s="13" t="s">
        <v>27</v>
      </c>
      <c r="G10" s="13" t="s">
        <v>32</v>
      </c>
      <c r="H10" s="13" t="s">
        <v>39</v>
      </c>
      <c r="I10" s="13" t="s">
        <v>46</v>
      </c>
      <c r="J10" s="13" t="s">
        <v>53</v>
      </c>
      <c r="K10" s="13" t="s">
        <v>58</v>
      </c>
      <c r="L10" s="13" t="s">
        <v>63</v>
      </c>
      <c r="M10" s="13" t="s">
        <v>86</v>
      </c>
      <c r="N10" s="13" t="s">
        <v>180</v>
      </c>
      <c r="O10" s="13" t="s">
        <v>181</v>
      </c>
      <c r="P10" s="13" t="s">
        <v>182</v>
      </c>
      <c r="Q10" s="13" t="s">
        <v>183</v>
      </c>
      <c r="R10" s="13" t="s">
        <v>184</v>
      </c>
      <c r="S10" s="13" t="s">
        <v>185</v>
      </c>
      <c r="T10" s="13" t="s">
        <v>186</v>
      </c>
      <c r="U10" s="13" t="s">
        <v>187</v>
      </c>
      <c r="V10" s="13" t="s">
        <v>188</v>
      </c>
      <c r="W10" s="13" t="s">
        <v>189</v>
      </c>
      <c r="X10" s="13" t="s">
        <v>190</v>
      </c>
      <c r="Y10" s="13" t="s">
        <v>191</v>
      </c>
      <c r="Z10" s="13" t="s">
        <v>192</v>
      </c>
      <c r="AA10" s="13" t="s">
        <v>193</v>
      </c>
      <c r="AB10" s="13" t="s">
        <v>194</v>
      </c>
      <c r="AC10" s="13" t="s">
        <v>195</v>
      </c>
      <c r="AD10" s="13" t="s">
        <v>196</v>
      </c>
      <c r="AE10" s="13" t="s">
        <v>197</v>
      </c>
      <c r="AF10" s="13" t="s">
        <v>198</v>
      </c>
      <c r="AG10" s="13" t="s">
        <v>199</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3"/>
  <sheetViews>
    <sheetView workbookViewId="0">
      <selection activeCell="A12" sqref="A12"/>
    </sheetView>
  </sheetViews>
  <sheetFormatPr defaultRowHeight="14.5" x14ac:dyDescent="0.35"/>
  <sheetData>
    <row r="1" spans="1:1" s="17" customFormat="1" x14ac:dyDescent="0.35">
      <c r="A1" s="17" t="s">
        <v>413</v>
      </c>
    </row>
    <row r="2" spans="1:1" x14ac:dyDescent="0.35">
      <c r="A2" t="s">
        <v>406</v>
      </c>
    </row>
    <row r="3" spans="1:1" x14ac:dyDescent="0.35">
      <c r="A3" t="s">
        <v>407</v>
      </c>
    </row>
    <row r="4" spans="1:1" x14ac:dyDescent="0.35">
      <c r="A4" t="s">
        <v>408</v>
      </c>
    </row>
    <row r="5" spans="1:1" x14ac:dyDescent="0.35">
      <c r="A5" t="s">
        <v>409</v>
      </c>
    </row>
    <row r="7" spans="1:1" x14ac:dyDescent="0.35">
      <c r="A7" t="s">
        <v>410</v>
      </c>
    </row>
    <row r="8" spans="1:1" s="17" customFormat="1" x14ac:dyDescent="0.35"/>
    <row r="9" spans="1:1" s="17" customFormat="1" x14ac:dyDescent="0.35"/>
    <row r="10" spans="1:1" s="17" customFormat="1" x14ac:dyDescent="0.35"/>
    <row r="11" spans="1:1" s="17" customFormat="1" x14ac:dyDescent="0.35">
      <c r="A11" s="17" t="s">
        <v>414</v>
      </c>
    </row>
    <row r="12" spans="1:1" x14ac:dyDescent="0.35">
      <c r="A12" t="s">
        <v>411</v>
      </c>
    </row>
    <row r="13" spans="1:1" x14ac:dyDescent="0.35">
      <c r="A13" t="s">
        <v>412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23:T533"/>
  <sheetViews>
    <sheetView workbookViewId="0">
      <selection activeCell="D8" sqref="D8:N8"/>
    </sheetView>
  </sheetViews>
  <sheetFormatPr defaultColWidth="8.81640625" defaultRowHeight="14.5" x14ac:dyDescent="0.35"/>
  <cols>
    <col min="1" max="16384" width="8.81640625" style="153"/>
  </cols>
  <sheetData>
    <row r="23" spans="1:20" ht="30" customHeight="1" x14ac:dyDescent="0.35">
      <c r="A23" s="809" t="s">
        <v>704</v>
      </c>
      <c r="B23" s="809"/>
      <c r="C23" s="809"/>
      <c r="D23" s="809"/>
      <c r="E23" s="809"/>
      <c r="F23" s="809"/>
      <c r="G23" s="809"/>
      <c r="H23" s="809"/>
      <c r="I23" s="809"/>
      <c r="J23" s="809"/>
      <c r="K23" s="809"/>
      <c r="L23" s="809"/>
      <c r="M23" s="809"/>
      <c r="N23" s="809"/>
      <c r="O23" s="809"/>
      <c r="P23" s="809"/>
      <c r="Q23" s="809"/>
      <c r="R23" s="809"/>
      <c r="S23" s="809"/>
      <c r="T23" s="809"/>
    </row>
    <row r="24" spans="1:20" x14ac:dyDescent="0.35">
      <c r="A24" s="779" t="s">
        <v>705</v>
      </c>
      <c r="B24" s="779"/>
      <c r="C24" s="779"/>
      <c r="D24" s="779"/>
      <c r="E24" s="779"/>
      <c r="F24" s="780"/>
      <c r="G24" s="780"/>
      <c r="H24" s="780"/>
      <c r="I24" s="780"/>
      <c r="J24" s="780"/>
      <c r="K24" s="780"/>
      <c r="L24" s="780"/>
      <c r="M24" s="780"/>
      <c r="N24" s="780"/>
      <c r="O24" s="780"/>
      <c r="P24" s="780"/>
      <c r="Q24" s="780"/>
      <c r="R24" s="780"/>
      <c r="S24" s="780"/>
      <c r="T24" s="780"/>
    </row>
    <row r="25" spans="1:20" x14ac:dyDescent="0.35">
      <c r="A25" s="779"/>
      <c r="B25" s="779"/>
      <c r="C25" s="779"/>
      <c r="D25" s="779"/>
      <c r="E25" s="779"/>
      <c r="F25" s="780"/>
      <c r="G25" s="780"/>
      <c r="H25" s="780"/>
      <c r="I25" s="780"/>
      <c r="J25" s="780"/>
      <c r="K25" s="780"/>
      <c r="L25" s="780"/>
      <c r="M25" s="780"/>
      <c r="N25" s="780"/>
      <c r="O25" s="780"/>
      <c r="P25" s="780"/>
      <c r="Q25" s="780"/>
      <c r="R25" s="780"/>
      <c r="S25" s="780"/>
      <c r="T25" s="780"/>
    </row>
    <row r="26" spans="1:20" x14ac:dyDescent="0.35">
      <c r="A26" s="779"/>
      <c r="B26" s="779"/>
      <c r="C26" s="779"/>
      <c r="D26" s="779"/>
      <c r="E26" s="779"/>
      <c r="F26" s="780"/>
      <c r="G26" s="780"/>
      <c r="H26" s="780"/>
      <c r="I26" s="780"/>
      <c r="J26" s="780"/>
      <c r="K26" s="780"/>
      <c r="L26" s="780"/>
      <c r="M26" s="780"/>
      <c r="N26" s="780"/>
      <c r="O26" s="780"/>
      <c r="P26" s="780"/>
      <c r="Q26" s="780"/>
      <c r="R26" s="780"/>
      <c r="S26" s="780"/>
      <c r="T26" s="780"/>
    </row>
    <row r="27" spans="1:20" x14ac:dyDescent="0.35">
      <c r="A27" s="779" t="s">
        <v>706</v>
      </c>
      <c r="B27" s="779"/>
      <c r="C27" s="779"/>
      <c r="D27" s="779"/>
      <c r="E27" s="779"/>
      <c r="F27" s="780"/>
      <c r="G27" s="780"/>
      <c r="H27" s="780"/>
      <c r="I27" s="780"/>
      <c r="J27" s="780"/>
      <c r="K27" s="780"/>
      <c r="L27" s="780"/>
      <c r="M27" s="780"/>
      <c r="N27" s="780"/>
      <c r="O27" s="780"/>
      <c r="P27" s="780"/>
      <c r="Q27" s="780"/>
      <c r="R27" s="780"/>
      <c r="S27" s="780"/>
      <c r="T27" s="780"/>
    </row>
    <row r="28" spans="1:20" x14ac:dyDescent="0.35">
      <c r="A28" s="779"/>
      <c r="B28" s="779"/>
      <c r="C28" s="779"/>
      <c r="D28" s="779"/>
      <c r="E28" s="779"/>
      <c r="F28" s="780"/>
      <c r="G28" s="780"/>
      <c r="H28" s="780"/>
      <c r="I28" s="780"/>
      <c r="J28" s="780"/>
      <c r="K28" s="780"/>
      <c r="L28" s="780"/>
      <c r="M28" s="780"/>
      <c r="N28" s="780"/>
      <c r="O28" s="780"/>
      <c r="P28" s="780"/>
      <c r="Q28" s="780"/>
      <c r="R28" s="780"/>
      <c r="S28" s="780"/>
      <c r="T28" s="780"/>
    </row>
    <row r="29" spans="1:20" x14ac:dyDescent="0.35">
      <c r="A29" s="779"/>
      <c r="B29" s="779"/>
      <c r="C29" s="779"/>
      <c r="D29" s="779"/>
      <c r="E29" s="779"/>
      <c r="F29" s="780"/>
      <c r="G29" s="780"/>
      <c r="H29" s="780"/>
      <c r="I29" s="780"/>
      <c r="J29" s="780"/>
      <c r="K29" s="780"/>
      <c r="L29" s="780"/>
      <c r="M29" s="780"/>
      <c r="N29" s="780"/>
      <c r="O29" s="780"/>
      <c r="P29" s="780"/>
      <c r="Q29" s="780"/>
      <c r="R29" s="780"/>
      <c r="S29" s="780"/>
      <c r="T29" s="780"/>
    </row>
    <row r="30" spans="1:20" x14ac:dyDescent="0.35">
      <c r="A30" s="779" t="s">
        <v>707</v>
      </c>
      <c r="B30" s="779"/>
      <c r="C30" s="779"/>
      <c r="D30" s="779"/>
      <c r="E30" s="779"/>
      <c r="F30" s="780"/>
      <c r="G30" s="780"/>
      <c r="H30" s="780"/>
      <c r="I30" s="780"/>
      <c r="J30" s="780"/>
      <c r="K30" s="780"/>
      <c r="L30" s="780"/>
      <c r="M30" s="780"/>
      <c r="N30" s="780"/>
      <c r="O30" s="780"/>
      <c r="P30" s="780"/>
      <c r="Q30" s="780"/>
      <c r="R30" s="780"/>
      <c r="S30" s="780"/>
      <c r="T30" s="780"/>
    </row>
    <row r="31" spans="1:20" x14ac:dyDescent="0.35">
      <c r="A31" s="779"/>
      <c r="B31" s="779"/>
      <c r="C31" s="779"/>
      <c r="D31" s="779"/>
      <c r="E31" s="779"/>
      <c r="F31" s="780"/>
      <c r="G31" s="780"/>
      <c r="H31" s="780"/>
      <c r="I31" s="780"/>
      <c r="J31" s="780"/>
      <c r="K31" s="780"/>
      <c r="L31" s="780"/>
      <c r="M31" s="780"/>
      <c r="N31" s="780"/>
      <c r="O31" s="780"/>
      <c r="P31" s="780"/>
      <c r="Q31" s="780"/>
      <c r="R31" s="780"/>
      <c r="S31" s="780"/>
      <c r="T31" s="780"/>
    </row>
    <row r="32" spans="1:20" x14ac:dyDescent="0.35">
      <c r="A32" s="779"/>
      <c r="B32" s="779"/>
      <c r="C32" s="779"/>
      <c r="D32" s="779"/>
      <c r="E32" s="779"/>
      <c r="F32" s="780"/>
      <c r="G32" s="780"/>
      <c r="H32" s="780"/>
      <c r="I32" s="780"/>
      <c r="J32" s="780"/>
      <c r="K32" s="780"/>
      <c r="L32" s="780"/>
      <c r="M32" s="780"/>
      <c r="N32" s="780"/>
      <c r="O32" s="780"/>
      <c r="P32" s="780"/>
      <c r="Q32" s="780"/>
      <c r="R32" s="780"/>
      <c r="S32" s="780"/>
      <c r="T32" s="780"/>
    </row>
    <row r="33" spans="1:20" ht="30" customHeight="1" x14ac:dyDescent="0.35">
      <c r="A33" s="809" t="s">
        <v>708</v>
      </c>
      <c r="B33" s="809"/>
      <c r="C33" s="809"/>
      <c r="D33" s="809"/>
      <c r="E33" s="809"/>
      <c r="F33" s="809"/>
      <c r="G33" s="809"/>
      <c r="H33" s="809"/>
      <c r="I33" s="809"/>
      <c r="J33" s="809"/>
      <c r="K33" s="809"/>
      <c r="L33" s="809"/>
      <c r="M33" s="809"/>
      <c r="N33" s="809"/>
      <c r="O33" s="809"/>
      <c r="P33" s="809"/>
      <c r="Q33" s="809"/>
      <c r="R33" s="809"/>
      <c r="S33" s="809"/>
      <c r="T33" s="809"/>
    </row>
    <row r="34" spans="1:20" ht="14.75" customHeight="1" x14ac:dyDescent="0.35">
      <c r="A34" s="772" t="s">
        <v>709</v>
      </c>
      <c r="B34" s="772"/>
      <c r="C34" s="772"/>
      <c r="D34" s="772"/>
      <c r="E34" s="772"/>
      <c r="F34" s="772"/>
      <c r="G34" s="772"/>
      <c r="H34" s="772"/>
      <c r="I34" s="772"/>
      <c r="J34" s="772"/>
      <c r="K34" s="772"/>
      <c r="L34" s="772"/>
      <c r="M34" s="772"/>
      <c r="N34" s="772"/>
      <c r="O34" s="772"/>
      <c r="P34" s="772"/>
      <c r="Q34" s="772"/>
      <c r="R34" s="772"/>
      <c r="S34" s="772"/>
      <c r="T34" s="772"/>
    </row>
    <row r="35" spans="1:20" x14ac:dyDescent="0.35">
      <c r="A35" s="772"/>
      <c r="B35" s="772"/>
      <c r="C35" s="772"/>
      <c r="D35" s="772"/>
      <c r="E35" s="772"/>
      <c r="F35" s="772"/>
      <c r="G35" s="772"/>
      <c r="H35" s="772"/>
      <c r="I35" s="772"/>
      <c r="J35" s="772"/>
      <c r="K35" s="772"/>
      <c r="L35" s="772"/>
      <c r="M35" s="772"/>
      <c r="N35" s="772"/>
      <c r="O35" s="772"/>
      <c r="P35" s="772"/>
      <c r="Q35" s="772"/>
      <c r="R35" s="772"/>
      <c r="S35" s="772"/>
      <c r="T35" s="772"/>
    </row>
    <row r="36" spans="1:20" x14ac:dyDescent="0.35">
      <c r="A36" s="772"/>
      <c r="B36" s="772"/>
      <c r="C36" s="772"/>
      <c r="D36" s="772"/>
      <c r="E36" s="772"/>
      <c r="F36" s="772"/>
      <c r="G36" s="772"/>
      <c r="H36" s="772"/>
      <c r="I36" s="772"/>
      <c r="J36" s="772"/>
      <c r="K36" s="772"/>
      <c r="L36" s="772"/>
      <c r="M36" s="772"/>
      <c r="N36" s="772"/>
      <c r="O36" s="772"/>
      <c r="P36" s="772"/>
      <c r="Q36" s="772"/>
      <c r="R36" s="772"/>
      <c r="S36" s="772"/>
      <c r="T36" s="772"/>
    </row>
    <row r="37" spans="1:20" x14ac:dyDescent="0.35">
      <c r="A37" s="772"/>
      <c r="B37" s="772"/>
      <c r="C37" s="772"/>
      <c r="D37" s="772"/>
      <c r="E37" s="772"/>
      <c r="F37" s="772"/>
      <c r="G37" s="772"/>
      <c r="H37" s="772"/>
      <c r="I37" s="772"/>
      <c r="J37" s="772"/>
      <c r="K37" s="772"/>
      <c r="L37" s="772"/>
      <c r="M37" s="772"/>
      <c r="N37" s="772"/>
      <c r="O37" s="772"/>
      <c r="P37" s="772"/>
      <c r="Q37" s="772"/>
      <c r="R37" s="772"/>
      <c r="S37" s="772"/>
      <c r="T37" s="772"/>
    </row>
    <row r="38" spans="1:20" x14ac:dyDescent="0.35">
      <c r="A38" s="772"/>
      <c r="B38" s="772"/>
      <c r="C38" s="772"/>
      <c r="D38" s="772"/>
      <c r="E38" s="772"/>
      <c r="F38" s="772"/>
      <c r="G38" s="772"/>
      <c r="H38" s="772"/>
      <c r="I38" s="772"/>
      <c r="J38" s="772"/>
      <c r="K38" s="772"/>
      <c r="L38" s="772"/>
      <c r="M38" s="772"/>
      <c r="N38" s="772"/>
      <c r="O38" s="772"/>
      <c r="P38" s="772"/>
      <c r="Q38" s="772"/>
      <c r="R38" s="772"/>
      <c r="S38" s="772"/>
      <c r="T38" s="772"/>
    </row>
    <row r="39" spans="1:20" x14ac:dyDescent="0.35">
      <c r="A39" s="772"/>
      <c r="B39" s="772"/>
      <c r="C39" s="772"/>
      <c r="D39" s="772"/>
      <c r="E39" s="811"/>
      <c r="F39" s="811"/>
      <c r="G39" s="811"/>
      <c r="H39" s="811"/>
      <c r="I39" s="811"/>
      <c r="J39" s="811"/>
      <c r="K39" s="811"/>
      <c r="L39" s="811"/>
      <c r="M39" s="811"/>
      <c r="N39" s="811"/>
      <c r="O39" s="811"/>
      <c r="P39" s="811"/>
      <c r="Q39" s="811"/>
      <c r="R39" s="811"/>
      <c r="S39" s="811"/>
      <c r="T39" s="811"/>
    </row>
    <row r="40" spans="1:20" ht="29.75" customHeight="1" x14ac:dyDescent="0.35">
      <c r="A40" s="287"/>
      <c r="B40" s="288"/>
      <c r="C40" s="288"/>
      <c r="D40" s="288"/>
      <c r="E40" s="288"/>
      <c r="F40" s="789" t="s">
        <v>710</v>
      </c>
      <c r="G40" s="789"/>
      <c r="H40" s="789"/>
      <c r="I40" s="789"/>
      <c r="J40" s="789"/>
      <c r="K40" s="789"/>
      <c r="L40" s="789"/>
      <c r="M40" s="789"/>
      <c r="N40" s="789"/>
      <c r="O40" s="789"/>
      <c r="P40" s="789"/>
      <c r="Q40" s="789"/>
      <c r="R40" s="789"/>
      <c r="S40" s="789"/>
      <c r="T40" s="790"/>
    </row>
    <row r="41" spans="1:20" ht="15.5" x14ac:dyDescent="0.35">
      <c r="A41" s="289"/>
      <c r="B41" s="290"/>
      <c r="C41" s="290"/>
      <c r="D41" s="290"/>
      <c r="E41" s="290"/>
      <c r="F41" s="791"/>
      <c r="G41" s="791"/>
      <c r="H41" s="791"/>
      <c r="I41" s="791"/>
      <c r="J41" s="791"/>
      <c r="K41" s="791"/>
      <c r="L41" s="791"/>
      <c r="M41" s="791"/>
      <c r="N41" s="791"/>
      <c r="O41" s="791"/>
      <c r="P41" s="791"/>
      <c r="Q41" s="791"/>
      <c r="R41" s="791"/>
      <c r="S41" s="791"/>
      <c r="T41" s="791"/>
    </row>
    <row r="42" spans="1:20" x14ac:dyDescent="0.35">
      <c r="A42" s="755" t="s">
        <v>711</v>
      </c>
      <c r="B42" s="756"/>
      <c r="C42" s="756"/>
      <c r="D42" s="756"/>
      <c r="E42" s="792"/>
      <c r="F42" s="773"/>
      <c r="G42" s="773"/>
      <c r="H42" s="773"/>
      <c r="I42" s="773"/>
      <c r="J42" s="773"/>
      <c r="K42" s="773"/>
      <c r="L42" s="773"/>
      <c r="M42" s="773"/>
      <c r="N42" s="773"/>
      <c r="O42" s="773"/>
      <c r="P42" s="773"/>
      <c r="Q42" s="773"/>
      <c r="R42" s="773"/>
      <c r="S42" s="773"/>
      <c r="T42" s="773"/>
    </row>
    <row r="43" spans="1:20" x14ac:dyDescent="0.35">
      <c r="A43" s="755"/>
      <c r="B43" s="756"/>
      <c r="C43" s="756"/>
      <c r="D43" s="756"/>
      <c r="E43" s="792"/>
      <c r="F43" s="773"/>
      <c r="G43" s="773"/>
      <c r="H43" s="773"/>
      <c r="I43" s="773"/>
      <c r="J43" s="773"/>
      <c r="K43" s="773"/>
      <c r="L43" s="773"/>
      <c r="M43" s="773"/>
      <c r="N43" s="773"/>
      <c r="O43" s="773"/>
      <c r="P43" s="773"/>
      <c r="Q43" s="773"/>
      <c r="R43" s="773"/>
      <c r="S43" s="773"/>
      <c r="T43" s="773"/>
    </row>
    <row r="44" spans="1:20" x14ac:dyDescent="0.35">
      <c r="A44" s="757"/>
      <c r="B44" s="758"/>
      <c r="C44" s="758"/>
      <c r="D44" s="758"/>
      <c r="E44" s="793"/>
      <c r="F44" s="773"/>
      <c r="G44" s="773"/>
      <c r="H44" s="773"/>
      <c r="I44" s="773"/>
      <c r="J44" s="773"/>
      <c r="K44" s="773"/>
      <c r="L44" s="773"/>
      <c r="M44" s="773"/>
      <c r="N44" s="773"/>
      <c r="O44" s="773"/>
      <c r="P44" s="773"/>
      <c r="Q44" s="773"/>
      <c r="R44" s="773"/>
      <c r="S44" s="773"/>
      <c r="T44" s="773"/>
    </row>
    <row r="45" spans="1:20" ht="14.75" customHeight="1" x14ac:dyDescent="0.35">
      <c r="A45" s="291"/>
      <c r="B45" s="292"/>
      <c r="C45" s="292"/>
      <c r="D45" s="292"/>
      <c r="E45" s="292"/>
      <c r="F45" s="812" t="s">
        <v>712</v>
      </c>
      <c r="G45" s="812"/>
      <c r="H45" s="812"/>
      <c r="I45" s="812"/>
      <c r="J45" s="812"/>
      <c r="K45" s="812"/>
      <c r="L45" s="812"/>
      <c r="M45" s="812"/>
      <c r="N45" s="812"/>
      <c r="O45" s="812"/>
      <c r="P45" s="812"/>
      <c r="Q45" s="812"/>
      <c r="R45" s="812"/>
      <c r="S45" s="812"/>
      <c r="T45" s="813"/>
    </row>
    <row r="46" spans="1:20" ht="14.75" customHeight="1" x14ac:dyDescent="0.35">
      <c r="A46" s="293"/>
      <c r="B46" s="294"/>
      <c r="C46" s="294"/>
      <c r="D46" s="294"/>
      <c r="E46" s="294"/>
      <c r="F46" s="814"/>
      <c r="G46" s="814"/>
      <c r="H46" s="814"/>
      <c r="I46" s="814"/>
      <c r="J46" s="814"/>
      <c r="K46" s="814"/>
      <c r="L46" s="814"/>
      <c r="M46" s="814"/>
      <c r="N46" s="814"/>
      <c r="O46" s="814"/>
      <c r="P46" s="814"/>
      <c r="Q46" s="814"/>
      <c r="R46" s="814"/>
      <c r="S46" s="814"/>
      <c r="T46" s="815"/>
    </row>
    <row r="47" spans="1:20" ht="15.75" customHeight="1" x14ac:dyDescent="0.35">
      <c r="A47" s="295"/>
      <c r="B47" s="296"/>
      <c r="C47" s="296"/>
      <c r="D47" s="296"/>
      <c r="E47" s="297"/>
      <c r="F47" s="816"/>
      <c r="G47" s="816"/>
      <c r="H47" s="816"/>
      <c r="I47" s="816"/>
      <c r="J47" s="816"/>
      <c r="K47" s="816"/>
      <c r="L47" s="816"/>
      <c r="M47" s="816"/>
      <c r="N47" s="816"/>
      <c r="O47" s="816"/>
      <c r="P47" s="816"/>
      <c r="Q47" s="816"/>
      <c r="R47" s="816"/>
      <c r="S47" s="816"/>
      <c r="T47" s="816"/>
    </row>
    <row r="48" spans="1:20" x14ac:dyDescent="0.35">
      <c r="A48" s="755" t="s">
        <v>711</v>
      </c>
      <c r="B48" s="756"/>
      <c r="C48" s="756"/>
      <c r="D48" s="756"/>
      <c r="E48" s="792"/>
      <c r="F48" s="773"/>
      <c r="G48" s="773"/>
      <c r="H48" s="773"/>
      <c r="I48" s="773"/>
      <c r="J48" s="773"/>
      <c r="K48" s="773"/>
      <c r="L48" s="773"/>
      <c r="M48" s="773"/>
      <c r="N48" s="773"/>
      <c r="O48" s="773"/>
      <c r="P48" s="773"/>
      <c r="Q48" s="773"/>
      <c r="R48" s="773"/>
      <c r="S48" s="773"/>
      <c r="T48" s="773"/>
    </row>
    <row r="49" spans="1:20" x14ac:dyDescent="0.35">
      <c r="A49" s="755"/>
      <c r="B49" s="756"/>
      <c r="C49" s="756"/>
      <c r="D49" s="756"/>
      <c r="E49" s="792"/>
      <c r="F49" s="773"/>
      <c r="G49" s="773"/>
      <c r="H49" s="773"/>
      <c r="I49" s="773"/>
      <c r="J49" s="773"/>
      <c r="K49" s="773"/>
      <c r="L49" s="773"/>
      <c r="M49" s="773"/>
      <c r="N49" s="773"/>
      <c r="O49" s="773"/>
      <c r="P49" s="773"/>
      <c r="Q49" s="773"/>
      <c r="R49" s="773"/>
      <c r="S49" s="773"/>
      <c r="T49" s="773"/>
    </row>
    <row r="50" spans="1:20" x14ac:dyDescent="0.35">
      <c r="A50" s="757"/>
      <c r="B50" s="758"/>
      <c r="C50" s="758"/>
      <c r="D50" s="758"/>
      <c r="E50" s="793"/>
      <c r="F50" s="773"/>
      <c r="G50" s="773"/>
      <c r="H50" s="773"/>
      <c r="I50" s="773"/>
      <c r="J50" s="773"/>
      <c r="K50" s="773"/>
      <c r="L50" s="773"/>
      <c r="M50" s="773"/>
      <c r="N50" s="773"/>
      <c r="O50" s="773"/>
      <c r="P50" s="773"/>
      <c r="Q50" s="773"/>
      <c r="R50" s="773"/>
      <c r="S50" s="773"/>
      <c r="T50" s="773"/>
    </row>
    <row r="51" spans="1:20" ht="14.75" customHeight="1" x14ac:dyDescent="0.35">
      <c r="A51" s="298"/>
      <c r="B51" s="299"/>
      <c r="C51" s="299"/>
      <c r="D51" s="299"/>
      <c r="E51" s="299"/>
      <c r="F51" s="812" t="s">
        <v>713</v>
      </c>
      <c r="G51" s="812"/>
      <c r="H51" s="812"/>
      <c r="I51" s="812"/>
      <c r="J51" s="812"/>
      <c r="K51" s="812"/>
      <c r="L51" s="812"/>
      <c r="M51" s="812"/>
      <c r="N51" s="812"/>
      <c r="O51" s="812"/>
      <c r="P51" s="812"/>
      <c r="Q51" s="812"/>
      <c r="R51" s="812"/>
      <c r="S51" s="812"/>
      <c r="T51" s="812"/>
    </row>
    <row r="52" spans="1:20" ht="14.75" customHeight="1" x14ac:dyDescent="0.35">
      <c r="A52" s="289"/>
      <c r="B52" s="290"/>
      <c r="C52" s="290"/>
      <c r="D52" s="290"/>
      <c r="E52" s="290"/>
      <c r="F52" s="814"/>
      <c r="G52" s="814"/>
      <c r="H52" s="814"/>
      <c r="I52" s="814"/>
      <c r="J52" s="814"/>
      <c r="K52" s="814"/>
      <c r="L52" s="814"/>
      <c r="M52" s="814"/>
      <c r="N52" s="814"/>
      <c r="O52" s="814"/>
      <c r="P52" s="814"/>
      <c r="Q52" s="814"/>
      <c r="R52" s="814"/>
      <c r="S52" s="814"/>
      <c r="T52" s="814"/>
    </row>
    <row r="53" spans="1:20" ht="15.5" x14ac:dyDescent="0.35">
      <c r="A53" s="781"/>
      <c r="B53" s="782"/>
      <c r="C53" s="782"/>
      <c r="D53" s="782"/>
      <c r="E53" s="783"/>
      <c r="F53" s="810"/>
      <c r="G53" s="791"/>
      <c r="H53" s="791"/>
      <c r="I53" s="791"/>
      <c r="J53" s="791"/>
      <c r="K53" s="791"/>
      <c r="L53" s="791"/>
      <c r="M53" s="791"/>
      <c r="N53" s="791"/>
      <c r="O53" s="791"/>
      <c r="P53" s="791"/>
      <c r="Q53" s="791"/>
      <c r="R53" s="791"/>
      <c r="S53" s="791"/>
      <c r="T53" s="791"/>
    </row>
    <row r="54" spans="1:20" x14ac:dyDescent="0.35">
      <c r="A54" s="727" t="s">
        <v>714</v>
      </c>
      <c r="B54" s="727"/>
      <c r="C54" s="727"/>
      <c r="D54" s="727"/>
      <c r="E54" s="727"/>
      <c r="F54" s="773"/>
      <c r="G54" s="773"/>
      <c r="H54" s="773"/>
      <c r="I54" s="773"/>
      <c r="J54" s="773"/>
      <c r="K54" s="773"/>
      <c r="L54" s="773"/>
      <c r="M54" s="773"/>
      <c r="N54" s="773"/>
      <c r="O54" s="773"/>
      <c r="P54" s="773"/>
      <c r="Q54" s="773"/>
      <c r="R54" s="773"/>
      <c r="S54" s="773"/>
      <c r="T54" s="773"/>
    </row>
    <row r="55" spans="1:20" x14ac:dyDescent="0.35">
      <c r="A55" s="727"/>
      <c r="B55" s="727"/>
      <c r="C55" s="727"/>
      <c r="D55" s="727"/>
      <c r="E55" s="727"/>
      <c r="F55" s="773"/>
      <c r="G55" s="773"/>
      <c r="H55" s="773"/>
      <c r="I55" s="773"/>
      <c r="J55" s="773"/>
      <c r="K55" s="773"/>
      <c r="L55" s="773"/>
      <c r="M55" s="773"/>
      <c r="N55" s="773"/>
      <c r="O55" s="773"/>
      <c r="P55" s="773"/>
      <c r="Q55" s="773"/>
      <c r="R55" s="773"/>
      <c r="S55" s="773"/>
      <c r="T55" s="773"/>
    </row>
    <row r="56" spans="1:20" x14ac:dyDescent="0.35">
      <c r="A56" s="727"/>
      <c r="B56" s="727"/>
      <c r="C56" s="727"/>
      <c r="D56" s="727"/>
      <c r="E56" s="727"/>
      <c r="F56" s="773"/>
      <c r="G56" s="773"/>
      <c r="H56" s="773"/>
      <c r="I56" s="773"/>
      <c r="J56" s="773"/>
      <c r="K56" s="773"/>
      <c r="L56" s="773"/>
      <c r="M56" s="773"/>
      <c r="N56" s="773"/>
      <c r="O56" s="773"/>
      <c r="P56" s="773"/>
      <c r="Q56" s="773"/>
      <c r="R56" s="773"/>
      <c r="S56" s="773"/>
      <c r="T56" s="773"/>
    </row>
    <row r="57" spans="1:20" ht="21" customHeight="1" x14ac:dyDescent="0.35">
      <c r="A57" s="772" t="s">
        <v>715</v>
      </c>
      <c r="B57" s="773"/>
      <c r="C57" s="773"/>
      <c r="D57" s="773"/>
      <c r="E57" s="773"/>
      <c r="F57" s="773"/>
      <c r="G57" s="773"/>
      <c r="H57" s="773"/>
      <c r="I57" s="773"/>
      <c r="J57" s="773"/>
      <c r="K57" s="773"/>
      <c r="L57" s="773"/>
      <c r="M57" s="773"/>
      <c r="N57" s="773"/>
      <c r="O57" s="773"/>
      <c r="P57" s="773"/>
      <c r="Q57" s="773"/>
      <c r="R57" s="773"/>
      <c r="S57" s="773"/>
      <c r="T57" s="773"/>
    </row>
    <row r="58" spans="1:20" ht="18.75" customHeight="1" x14ac:dyDescent="0.35">
      <c r="A58" s="773"/>
      <c r="B58" s="773"/>
      <c r="C58" s="773"/>
      <c r="D58" s="773"/>
      <c r="E58" s="773"/>
      <c r="F58" s="773"/>
      <c r="G58" s="773"/>
      <c r="H58" s="773"/>
      <c r="I58" s="773"/>
      <c r="J58" s="773"/>
      <c r="K58" s="773"/>
      <c r="L58" s="773"/>
      <c r="M58" s="773"/>
      <c r="N58" s="773"/>
      <c r="O58" s="773"/>
      <c r="P58" s="773"/>
      <c r="Q58" s="773"/>
      <c r="R58" s="773"/>
      <c r="S58" s="773"/>
      <c r="T58" s="773"/>
    </row>
    <row r="59" spans="1:20" ht="12" customHeight="1" x14ac:dyDescent="0.35">
      <c r="A59" s="773"/>
      <c r="B59" s="773"/>
      <c r="C59" s="773"/>
      <c r="D59" s="773"/>
      <c r="E59" s="773"/>
      <c r="F59" s="773"/>
      <c r="G59" s="773"/>
      <c r="H59" s="773"/>
      <c r="I59" s="773"/>
      <c r="J59" s="773"/>
      <c r="K59" s="773"/>
      <c r="L59" s="773"/>
      <c r="M59" s="773"/>
      <c r="N59" s="773"/>
      <c r="O59" s="773"/>
      <c r="P59" s="773"/>
      <c r="Q59" s="773"/>
      <c r="R59" s="773"/>
      <c r="S59" s="773"/>
      <c r="T59" s="773"/>
    </row>
    <row r="60" spans="1:20" x14ac:dyDescent="0.35">
      <c r="A60" s="774" t="s">
        <v>716</v>
      </c>
      <c r="B60" s="774"/>
      <c r="C60" s="774"/>
      <c r="D60" s="774"/>
      <c r="E60" s="774"/>
      <c r="F60" s="774"/>
      <c r="G60" s="774"/>
      <c r="H60" s="774"/>
      <c r="I60" s="774"/>
      <c r="J60" s="774"/>
      <c r="K60" s="774"/>
      <c r="L60" s="774"/>
      <c r="M60" s="774"/>
      <c r="N60" s="774"/>
      <c r="O60" s="774"/>
      <c r="P60" s="774"/>
      <c r="Q60" s="774"/>
      <c r="R60" s="774"/>
      <c r="S60" s="774"/>
      <c r="T60" s="774"/>
    </row>
    <row r="61" spans="1:20" x14ac:dyDescent="0.35">
      <c r="A61" s="774"/>
      <c r="B61" s="774"/>
      <c r="C61" s="774"/>
      <c r="D61" s="774"/>
      <c r="E61" s="774"/>
      <c r="F61" s="774"/>
      <c r="G61" s="774"/>
      <c r="H61" s="774"/>
      <c r="I61" s="774"/>
      <c r="J61" s="774"/>
      <c r="K61" s="774"/>
      <c r="L61" s="774"/>
      <c r="M61" s="774"/>
      <c r="N61" s="774"/>
      <c r="O61" s="774"/>
      <c r="P61" s="774"/>
      <c r="Q61" s="774"/>
      <c r="R61" s="774"/>
      <c r="S61" s="774"/>
      <c r="T61" s="774"/>
    </row>
    <row r="62" spans="1:20" x14ac:dyDescent="0.35">
      <c r="A62" s="775" t="s">
        <v>416</v>
      </c>
      <c r="B62" s="775"/>
      <c r="C62" s="775"/>
      <c r="D62" s="775"/>
      <c r="E62" s="775"/>
      <c r="F62" s="775"/>
      <c r="G62" s="775"/>
      <c r="H62" s="775"/>
      <c r="I62" s="775"/>
      <c r="J62" s="775"/>
      <c r="K62" s="775"/>
      <c r="L62" s="775"/>
      <c r="M62" s="775"/>
      <c r="N62" s="775"/>
      <c r="O62" s="775"/>
      <c r="P62" s="775"/>
      <c r="Q62" s="775"/>
      <c r="R62" s="775"/>
      <c r="S62" s="775"/>
      <c r="T62" s="775"/>
    </row>
    <row r="63" spans="1:20" x14ac:dyDescent="0.35">
      <c r="A63" s="775"/>
      <c r="B63" s="775"/>
      <c r="C63" s="775"/>
      <c r="D63" s="775"/>
      <c r="E63" s="775"/>
      <c r="F63" s="775"/>
      <c r="G63" s="775"/>
      <c r="H63" s="775"/>
      <c r="I63" s="775"/>
      <c r="J63" s="775"/>
      <c r="K63" s="775"/>
      <c r="L63" s="775"/>
      <c r="M63" s="775"/>
      <c r="N63" s="775"/>
      <c r="O63" s="775"/>
      <c r="P63" s="775"/>
      <c r="Q63" s="775"/>
      <c r="R63" s="775"/>
      <c r="S63" s="775"/>
      <c r="T63" s="775"/>
    </row>
    <row r="64" spans="1:20" ht="20.25" customHeight="1" x14ac:dyDescent="0.35">
      <c r="A64" s="771" t="s">
        <v>717</v>
      </c>
      <c r="B64" s="771"/>
      <c r="C64" s="771"/>
      <c r="D64" s="780"/>
      <c r="E64" s="780"/>
      <c r="F64" s="780"/>
      <c r="G64" s="780"/>
      <c r="H64" s="780"/>
      <c r="I64" s="780"/>
      <c r="J64" s="780"/>
      <c r="K64" s="780"/>
      <c r="L64" s="780"/>
      <c r="M64" s="780"/>
      <c r="N64" s="780"/>
      <c r="O64" s="780"/>
      <c r="P64" s="780"/>
      <c r="Q64" s="780"/>
      <c r="R64" s="780"/>
      <c r="S64" s="780"/>
      <c r="T64" s="780"/>
    </row>
    <row r="65" spans="1:20" ht="18.75" customHeight="1" x14ac:dyDescent="0.35">
      <c r="A65" s="771"/>
      <c r="B65" s="771"/>
      <c r="C65" s="771"/>
      <c r="D65" s="780"/>
      <c r="E65" s="780"/>
      <c r="F65" s="780"/>
      <c r="G65" s="780"/>
      <c r="H65" s="780"/>
      <c r="I65" s="780"/>
      <c r="J65" s="780"/>
      <c r="K65" s="780"/>
      <c r="L65" s="780"/>
      <c r="M65" s="780"/>
      <c r="N65" s="780"/>
      <c r="O65" s="780"/>
      <c r="P65" s="780"/>
      <c r="Q65" s="780"/>
      <c r="R65" s="780"/>
      <c r="S65" s="780"/>
      <c r="T65" s="780"/>
    </row>
    <row r="66" spans="1:20" ht="19.25" customHeight="1" x14ac:dyDescent="0.35">
      <c r="A66" s="771"/>
      <c r="B66" s="771"/>
      <c r="C66" s="771"/>
      <c r="D66" s="780"/>
      <c r="E66" s="780"/>
      <c r="F66" s="780"/>
      <c r="G66" s="780"/>
      <c r="H66" s="780"/>
      <c r="I66" s="780"/>
      <c r="J66" s="780"/>
      <c r="K66" s="780"/>
      <c r="L66" s="780"/>
      <c r="M66" s="780"/>
      <c r="N66" s="780"/>
      <c r="O66" s="780"/>
      <c r="P66" s="780"/>
      <c r="Q66" s="780"/>
      <c r="R66" s="780"/>
      <c r="S66" s="780"/>
      <c r="T66" s="780"/>
    </row>
    <row r="67" spans="1:20" x14ac:dyDescent="0.35">
      <c r="A67" s="772" t="s">
        <v>718</v>
      </c>
      <c r="B67" s="773"/>
      <c r="C67" s="773"/>
      <c r="D67" s="773"/>
      <c r="E67" s="773"/>
      <c r="F67" s="773"/>
      <c r="G67" s="773"/>
      <c r="H67" s="773"/>
      <c r="I67" s="773"/>
      <c r="J67" s="773"/>
      <c r="K67" s="773"/>
      <c r="L67" s="773"/>
      <c r="M67" s="773"/>
      <c r="N67" s="773"/>
      <c r="O67" s="773"/>
      <c r="P67" s="773"/>
      <c r="Q67" s="773"/>
      <c r="R67" s="773"/>
      <c r="S67" s="773"/>
      <c r="T67" s="773"/>
    </row>
    <row r="68" spans="1:20" x14ac:dyDescent="0.35">
      <c r="A68" s="773"/>
      <c r="B68" s="773"/>
      <c r="C68" s="773"/>
      <c r="D68" s="773"/>
      <c r="E68" s="773"/>
      <c r="F68" s="773"/>
      <c r="G68" s="773"/>
      <c r="H68" s="773"/>
      <c r="I68" s="773"/>
      <c r="J68" s="773"/>
      <c r="K68" s="773"/>
      <c r="L68" s="773"/>
      <c r="M68" s="773"/>
      <c r="N68" s="773"/>
      <c r="O68" s="773"/>
      <c r="P68" s="773"/>
      <c r="Q68" s="773"/>
      <c r="R68" s="773"/>
      <c r="S68" s="773"/>
      <c r="T68" s="773"/>
    </row>
    <row r="69" spans="1:20" x14ac:dyDescent="0.35">
      <c r="A69" s="773"/>
      <c r="B69" s="773"/>
      <c r="C69" s="773"/>
      <c r="D69" s="773"/>
      <c r="E69" s="773"/>
      <c r="F69" s="773"/>
      <c r="G69" s="773"/>
      <c r="H69" s="773"/>
      <c r="I69" s="773"/>
      <c r="J69" s="773"/>
      <c r="K69" s="773"/>
      <c r="L69" s="773"/>
      <c r="M69" s="773"/>
      <c r="N69" s="773"/>
      <c r="O69" s="773"/>
      <c r="P69" s="773"/>
      <c r="Q69" s="773"/>
      <c r="R69" s="773"/>
      <c r="S69" s="773"/>
      <c r="T69" s="773"/>
    </row>
    <row r="70" spans="1:20" x14ac:dyDescent="0.35">
      <c r="A70" s="773"/>
      <c r="B70" s="773"/>
      <c r="C70" s="773"/>
      <c r="D70" s="773"/>
      <c r="E70" s="773"/>
      <c r="F70" s="773"/>
      <c r="G70" s="773"/>
      <c r="H70" s="773"/>
      <c r="I70" s="773"/>
      <c r="J70" s="773"/>
      <c r="K70" s="773"/>
      <c r="L70" s="773"/>
      <c r="M70" s="773"/>
      <c r="N70" s="773"/>
      <c r="O70" s="773"/>
      <c r="P70" s="773"/>
      <c r="Q70" s="773"/>
      <c r="R70" s="773"/>
      <c r="S70" s="773"/>
      <c r="T70" s="773"/>
    </row>
    <row r="71" spans="1:20" x14ac:dyDescent="0.35">
      <c r="A71" s="773"/>
      <c r="B71" s="773"/>
      <c r="C71" s="773"/>
      <c r="D71" s="773"/>
      <c r="E71" s="773"/>
      <c r="F71" s="773"/>
      <c r="G71" s="773"/>
      <c r="H71" s="773"/>
      <c r="I71" s="773"/>
      <c r="J71" s="773"/>
      <c r="K71" s="773"/>
      <c r="L71" s="773"/>
      <c r="M71" s="773"/>
      <c r="N71" s="773"/>
      <c r="O71" s="773"/>
      <c r="P71" s="773"/>
      <c r="Q71" s="773"/>
      <c r="R71" s="773"/>
      <c r="S71" s="773"/>
      <c r="T71" s="773"/>
    </row>
    <row r="72" spans="1:20" x14ac:dyDescent="0.35">
      <c r="A72" s="773"/>
      <c r="B72" s="773"/>
      <c r="C72" s="773"/>
      <c r="D72" s="773"/>
      <c r="E72" s="773"/>
      <c r="F72" s="773"/>
      <c r="G72" s="773"/>
      <c r="H72" s="773"/>
      <c r="I72" s="773"/>
      <c r="J72" s="773"/>
      <c r="K72" s="773"/>
      <c r="L72" s="773"/>
      <c r="M72" s="773"/>
      <c r="N72" s="773"/>
      <c r="O72" s="773"/>
      <c r="P72" s="773"/>
      <c r="Q72" s="773"/>
      <c r="R72" s="773"/>
      <c r="S72" s="773"/>
      <c r="T72" s="773"/>
    </row>
    <row r="73" spans="1:20" x14ac:dyDescent="0.35">
      <c r="A73" s="773"/>
      <c r="B73" s="773"/>
      <c r="C73" s="773"/>
      <c r="D73" s="773"/>
      <c r="E73" s="773"/>
      <c r="F73" s="773"/>
      <c r="G73" s="773"/>
      <c r="H73" s="773"/>
      <c r="I73" s="773"/>
      <c r="J73" s="773"/>
      <c r="K73" s="773"/>
      <c r="L73" s="773"/>
      <c r="M73" s="773"/>
      <c r="N73" s="773"/>
      <c r="O73" s="773"/>
      <c r="P73" s="773"/>
      <c r="Q73" s="773"/>
      <c r="R73" s="773"/>
      <c r="S73" s="773"/>
      <c r="T73" s="773"/>
    </row>
    <row r="74" spans="1:20" x14ac:dyDescent="0.35">
      <c r="A74" s="773"/>
      <c r="B74" s="773"/>
      <c r="C74" s="773"/>
      <c r="D74" s="773"/>
      <c r="E74" s="773"/>
      <c r="F74" s="773"/>
      <c r="G74" s="773"/>
      <c r="H74" s="773"/>
      <c r="I74" s="773"/>
      <c r="J74" s="773"/>
      <c r="K74" s="773"/>
      <c r="L74" s="773"/>
      <c r="M74" s="773"/>
      <c r="N74" s="773"/>
      <c r="O74" s="773"/>
      <c r="P74" s="773"/>
      <c r="Q74" s="773"/>
      <c r="R74" s="773"/>
      <c r="S74" s="773"/>
      <c r="T74" s="773"/>
    </row>
    <row r="75" spans="1:20" ht="21" customHeight="1" x14ac:dyDescent="0.35">
      <c r="A75" s="786" t="s">
        <v>719</v>
      </c>
      <c r="B75" s="786"/>
      <c r="C75" s="786"/>
      <c r="D75" s="786"/>
      <c r="E75" s="786"/>
      <c r="F75" s="786"/>
      <c r="G75" s="786"/>
      <c r="H75" s="786"/>
      <c r="I75" s="786"/>
      <c r="J75" s="786"/>
      <c r="K75" s="786"/>
      <c r="L75" s="786"/>
      <c r="M75" s="786"/>
      <c r="N75" s="786"/>
      <c r="O75" s="786"/>
      <c r="P75" s="786"/>
      <c r="Q75" s="786"/>
      <c r="R75" s="786"/>
      <c r="S75" s="786"/>
      <c r="T75" s="786"/>
    </row>
    <row r="76" spans="1:20" ht="21.75" customHeight="1" x14ac:dyDescent="0.35">
      <c r="A76" s="786"/>
      <c r="B76" s="786"/>
      <c r="C76" s="786"/>
      <c r="D76" s="786"/>
      <c r="E76" s="786"/>
      <c r="F76" s="786"/>
      <c r="G76" s="786"/>
      <c r="H76" s="786"/>
      <c r="I76" s="786"/>
      <c r="J76" s="786"/>
      <c r="K76" s="786"/>
      <c r="L76" s="786"/>
      <c r="M76" s="786"/>
      <c r="N76" s="786"/>
      <c r="O76" s="786"/>
      <c r="P76" s="786"/>
      <c r="Q76" s="786"/>
      <c r="R76" s="786"/>
      <c r="S76" s="786"/>
      <c r="T76" s="786"/>
    </row>
    <row r="77" spans="1:20" ht="21" customHeight="1" x14ac:dyDescent="0.35">
      <c r="A77" s="787" t="s">
        <v>720</v>
      </c>
      <c r="B77" s="788"/>
      <c r="C77" s="788"/>
      <c r="D77" s="788"/>
      <c r="E77" s="788"/>
      <c r="F77" s="788"/>
      <c r="G77" s="788"/>
      <c r="H77" s="788"/>
      <c r="I77" s="788"/>
      <c r="J77" s="788"/>
      <c r="K77" s="788"/>
      <c r="L77" s="788"/>
      <c r="M77" s="788"/>
      <c r="N77" s="788"/>
      <c r="O77" s="788"/>
      <c r="P77" s="788"/>
      <c r="Q77" s="788"/>
      <c r="R77" s="788"/>
      <c r="S77" s="788"/>
      <c r="T77" s="788"/>
    </row>
    <row r="78" spans="1:20" ht="18.75" customHeight="1" x14ac:dyDescent="0.35">
      <c r="A78" s="788"/>
      <c r="B78" s="788"/>
      <c r="C78" s="788"/>
      <c r="D78" s="788"/>
      <c r="E78" s="788"/>
      <c r="F78" s="788"/>
      <c r="G78" s="788"/>
      <c r="H78" s="788"/>
      <c r="I78" s="788"/>
      <c r="J78" s="788"/>
      <c r="K78" s="788"/>
      <c r="L78" s="788"/>
      <c r="M78" s="788"/>
      <c r="N78" s="788"/>
      <c r="O78" s="788"/>
      <c r="P78" s="788"/>
      <c r="Q78" s="788"/>
      <c r="R78" s="788"/>
      <c r="S78" s="788"/>
      <c r="T78" s="788"/>
    </row>
    <row r="79" spans="1:20" ht="18" customHeight="1" x14ac:dyDescent="0.35">
      <c r="A79" s="788"/>
      <c r="B79" s="788"/>
      <c r="C79" s="788"/>
      <c r="D79" s="788"/>
      <c r="E79" s="788"/>
      <c r="F79" s="788"/>
      <c r="G79" s="788"/>
      <c r="H79" s="788"/>
      <c r="I79" s="788"/>
      <c r="J79" s="788"/>
      <c r="K79" s="788"/>
      <c r="L79" s="788"/>
      <c r="M79" s="788"/>
      <c r="N79" s="788"/>
      <c r="O79" s="788"/>
      <c r="P79" s="788"/>
      <c r="Q79" s="788"/>
      <c r="R79" s="788"/>
      <c r="S79" s="788"/>
      <c r="T79" s="788"/>
    </row>
    <row r="80" spans="1:20" x14ac:dyDescent="0.35">
      <c r="A80" s="788"/>
      <c r="B80" s="788"/>
      <c r="C80" s="788"/>
      <c r="D80" s="788"/>
      <c r="E80" s="788"/>
      <c r="F80" s="788"/>
      <c r="G80" s="788"/>
      <c r="H80" s="788"/>
      <c r="I80" s="788"/>
      <c r="J80" s="788"/>
      <c r="K80" s="788"/>
      <c r="L80" s="788"/>
      <c r="M80" s="788"/>
      <c r="N80" s="788"/>
      <c r="O80" s="788"/>
      <c r="P80" s="788"/>
      <c r="Q80" s="788"/>
      <c r="R80" s="788"/>
      <c r="S80" s="788"/>
      <c r="T80" s="788"/>
    </row>
    <row r="81" spans="1:20" x14ac:dyDescent="0.35">
      <c r="A81" s="788"/>
      <c r="B81" s="788"/>
      <c r="C81" s="788"/>
      <c r="D81" s="788"/>
      <c r="E81" s="788"/>
      <c r="F81" s="788"/>
      <c r="G81" s="788"/>
      <c r="H81" s="788"/>
      <c r="I81" s="788"/>
      <c r="J81" s="788"/>
      <c r="K81" s="788"/>
      <c r="L81" s="788"/>
      <c r="M81" s="788"/>
      <c r="N81" s="788"/>
      <c r="O81" s="788"/>
      <c r="P81" s="788"/>
      <c r="Q81" s="788"/>
      <c r="R81" s="788"/>
      <c r="S81" s="788"/>
      <c r="T81" s="788"/>
    </row>
    <row r="82" spans="1:20" x14ac:dyDescent="0.35">
      <c r="A82" s="788"/>
      <c r="B82" s="788"/>
      <c r="C82" s="788"/>
      <c r="D82" s="788"/>
      <c r="E82" s="788"/>
      <c r="F82" s="788"/>
      <c r="G82" s="788"/>
      <c r="H82" s="788"/>
      <c r="I82" s="788"/>
      <c r="J82" s="788"/>
      <c r="K82" s="788"/>
      <c r="L82" s="788"/>
      <c r="M82" s="788"/>
      <c r="N82" s="788"/>
      <c r="O82" s="788"/>
      <c r="P82" s="788"/>
      <c r="Q82" s="788"/>
      <c r="R82" s="788"/>
      <c r="S82" s="788"/>
      <c r="T82" s="788"/>
    </row>
    <row r="83" spans="1:20" x14ac:dyDescent="0.35">
      <c r="A83" s="788"/>
      <c r="B83" s="788"/>
      <c r="C83" s="788"/>
      <c r="D83" s="788"/>
      <c r="E83" s="788"/>
      <c r="F83" s="788"/>
      <c r="G83" s="788"/>
      <c r="H83" s="788"/>
      <c r="I83" s="788"/>
      <c r="J83" s="788"/>
      <c r="K83" s="788"/>
      <c r="L83" s="788"/>
      <c r="M83" s="788"/>
      <c r="N83" s="788"/>
      <c r="O83" s="788"/>
      <c r="P83" s="788"/>
      <c r="Q83" s="788"/>
      <c r="R83" s="788"/>
      <c r="S83" s="788"/>
      <c r="T83" s="788"/>
    </row>
    <row r="84" spans="1:20" ht="14.75" customHeight="1" x14ac:dyDescent="0.35">
      <c r="A84" s="727" t="s">
        <v>721</v>
      </c>
      <c r="B84" s="727"/>
      <c r="C84" s="727"/>
      <c r="D84" s="727"/>
      <c r="E84" s="727"/>
      <c r="F84" s="772"/>
      <c r="G84" s="772"/>
      <c r="H84" s="772"/>
      <c r="I84" s="772"/>
      <c r="J84" s="772"/>
      <c r="K84" s="772"/>
      <c r="L84" s="772"/>
      <c r="M84" s="772"/>
      <c r="N84" s="772"/>
      <c r="O84" s="772"/>
      <c r="P84" s="772"/>
      <c r="Q84" s="772"/>
      <c r="R84" s="772"/>
      <c r="S84" s="772"/>
      <c r="T84" s="772"/>
    </row>
    <row r="85" spans="1:20" x14ac:dyDescent="0.35">
      <c r="A85" s="727"/>
      <c r="B85" s="727"/>
      <c r="C85" s="727"/>
      <c r="D85" s="727"/>
      <c r="E85" s="727"/>
      <c r="F85" s="772"/>
      <c r="G85" s="772"/>
      <c r="H85" s="772"/>
      <c r="I85" s="772"/>
      <c r="J85" s="772"/>
      <c r="K85" s="772"/>
      <c r="L85" s="772"/>
      <c r="M85" s="772"/>
      <c r="N85" s="772"/>
      <c r="O85" s="772"/>
      <c r="P85" s="772"/>
      <c r="Q85" s="772"/>
      <c r="R85" s="772"/>
      <c r="S85" s="772"/>
      <c r="T85" s="772"/>
    </row>
    <row r="86" spans="1:20" x14ac:dyDescent="0.35">
      <c r="A86" s="727"/>
      <c r="B86" s="727"/>
      <c r="C86" s="727"/>
      <c r="D86" s="727"/>
      <c r="E86" s="727"/>
      <c r="F86" s="772"/>
      <c r="G86" s="772"/>
      <c r="H86" s="772"/>
      <c r="I86" s="772"/>
      <c r="J86" s="772"/>
      <c r="K86" s="772"/>
      <c r="L86" s="772"/>
      <c r="M86" s="772"/>
      <c r="N86" s="772"/>
      <c r="O86" s="772"/>
      <c r="P86" s="772"/>
      <c r="Q86" s="772"/>
      <c r="R86" s="772"/>
      <c r="S86" s="772"/>
      <c r="T86" s="772"/>
    </row>
    <row r="87" spans="1:20" x14ac:dyDescent="0.35">
      <c r="A87" s="727"/>
      <c r="B87" s="727"/>
      <c r="C87" s="727"/>
      <c r="D87" s="727"/>
      <c r="E87" s="727"/>
      <c r="F87" s="772"/>
      <c r="G87" s="772"/>
      <c r="H87" s="772"/>
      <c r="I87" s="772"/>
      <c r="J87" s="772"/>
      <c r="K87" s="772"/>
      <c r="L87" s="772"/>
      <c r="M87" s="772"/>
      <c r="N87" s="772"/>
      <c r="O87" s="772"/>
      <c r="P87" s="772"/>
      <c r="Q87" s="772"/>
      <c r="R87" s="772"/>
      <c r="S87" s="772"/>
      <c r="T87" s="772"/>
    </row>
    <row r="88" spans="1:20" x14ac:dyDescent="0.35">
      <c r="A88" s="727"/>
      <c r="B88" s="727"/>
      <c r="C88" s="727"/>
      <c r="D88" s="727"/>
      <c r="E88" s="727"/>
      <c r="F88" s="772"/>
      <c r="G88" s="772"/>
      <c r="H88" s="772"/>
      <c r="I88" s="772"/>
      <c r="J88" s="772"/>
      <c r="K88" s="772"/>
      <c r="L88" s="772"/>
      <c r="M88" s="772"/>
      <c r="N88" s="772"/>
      <c r="O88" s="772"/>
      <c r="P88" s="772"/>
      <c r="Q88" s="772"/>
      <c r="R88" s="772"/>
      <c r="S88" s="772"/>
      <c r="T88" s="772"/>
    </row>
    <row r="89" spans="1:20" x14ac:dyDescent="0.35">
      <c r="A89" s="727" t="s">
        <v>722</v>
      </c>
      <c r="B89" s="727"/>
      <c r="C89" s="727"/>
      <c r="D89" s="727"/>
      <c r="E89" s="727"/>
      <c r="F89" s="772"/>
      <c r="G89" s="772"/>
      <c r="H89" s="772"/>
      <c r="I89" s="772"/>
      <c r="J89" s="772"/>
      <c r="K89" s="772"/>
      <c r="L89" s="772"/>
      <c r="M89" s="772"/>
      <c r="N89" s="772"/>
      <c r="O89" s="772"/>
      <c r="P89" s="772"/>
      <c r="Q89" s="772"/>
      <c r="R89" s="772"/>
      <c r="S89" s="772"/>
      <c r="T89" s="772"/>
    </row>
    <row r="90" spans="1:20" x14ac:dyDescent="0.35">
      <c r="A90" s="727"/>
      <c r="B90" s="727"/>
      <c r="C90" s="727"/>
      <c r="D90" s="727"/>
      <c r="E90" s="727"/>
      <c r="F90" s="772"/>
      <c r="G90" s="772"/>
      <c r="H90" s="772"/>
      <c r="I90" s="772"/>
      <c r="J90" s="772"/>
      <c r="K90" s="772"/>
      <c r="L90" s="772"/>
      <c r="M90" s="772"/>
      <c r="N90" s="772"/>
      <c r="O90" s="772"/>
      <c r="P90" s="772"/>
      <c r="Q90" s="772"/>
      <c r="R90" s="772"/>
      <c r="S90" s="772"/>
      <c r="T90" s="772"/>
    </row>
    <row r="91" spans="1:20" x14ac:dyDescent="0.35">
      <c r="A91" s="727"/>
      <c r="B91" s="727"/>
      <c r="C91" s="727"/>
      <c r="D91" s="727"/>
      <c r="E91" s="727"/>
      <c r="F91" s="772"/>
      <c r="G91" s="772"/>
      <c r="H91" s="772"/>
      <c r="I91" s="772"/>
      <c r="J91" s="772"/>
      <c r="K91" s="772"/>
      <c r="L91" s="772"/>
      <c r="M91" s="772"/>
      <c r="N91" s="772"/>
      <c r="O91" s="772"/>
      <c r="P91" s="772"/>
      <c r="Q91" s="772"/>
      <c r="R91" s="772"/>
      <c r="S91" s="772"/>
      <c r="T91" s="772"/>
    </row>
    <row r="92" spans="1:20" x14ac:dyDescent="0.35">
      <c r="A92" s="727"/>
      <c r="B92" s="727"/>
      <c r="C92" s="727"/>
      <c r="D92" s="727"/>
      <c r="E92" s="727"/>
      <c r="F92" s="772"/>
      <c r="G92" s="772"/>
      <c r="H92" s="772"/>
      <c r="I92" s="772"/>
      <c r="J92" s="772"/>
      <c r="K92" s="772"/>
      <c r="L92" s="772"/>
      <c r="M92" s="772"/>
      <c r="N92" s="772"/>
      <c r="O92" s="772"/>
      <c r="P92" s="772"/>
      <c r="Q92" s="772"/>
      <c r="R92" s="772"/>
      <c r="S92" s="772"/>
      <c r="T92" s="772"/>
    </row>
    <row r="93" spans="1:20" x14ac:dyDescent="0.35">
      <c r="A93" s="817" t="s">
        <v>723</v>
      </c>
      <c r="B93" s="817"/>
      <c r="C93" s="817"/>
      <c r="D93" s="817"/>
      <c r="E93" s="817"/>
      <c r="F93" s="817"/>
      <c r="G93" s="817"/>
      <c r="H93" s="817"/>
      <c r="I93" s="817"/>
      <c r="J93" s="817"/>
      <c r="K93" s="817"/>
      <c r="L93" s="817"/>
      <c r="M93" s="817"/>
      <c r="N93" s="817"/>
      <c r="O93" s="817"/>
      <c r="P93" s="817"/>
      <c r="Q93" s="817"/>
      <c r="R93" s="817"/>
      <c r="S93" s="817"/>
      <c r="T93" s="817"/>
    </row>
    <row r="94" spans="1:20" x14ac:dyDescent="0.35">
      <c r="A94" s="817"/>
      <c r="B94" s="817"/>
      <c r="C94" s="817"/>
      <c r="D94" s="817"/>
      <c r="E94" s="817"/>
      <c r="F94" s="817"/>
      <c r="G94" s="817"/>
      <c r="H94" s="817"/>
      <c r="I94" s="817"/>
      <c r="J94" s="817"/>
      <c r="K94" s="817"/>
      <c r="L94" s="817"/>
      <c r="M94" s="817"/>
      <c r="N94" s="817"/>
      <c r="O94" s="817"/>
      <c r="P94" s="817"/>
      <c r="Q94" s="817"/>
      <c r="R94" s="817"/>
      <c r="S94" s="817"/>
      <c r="T94" s="817"/>
    </row>
    <row r="95" spans="1:20" x14ac:dyDescent="0.35">
      <c r="A95" s="786" t="s">
        <v>724</v>
      </c>
      <c r="B95" s="786"/>
      <c r="C95" s="786"/>
      <c r="D95" s="786"/>
      <c r="E95" s="786"/>
      <c r="F95" s="786"/>
      <c r="G95" s="786"/>
      <c r="H95" s="786"/>
      <c r="I95" s="786"/>
      <c r="J95" s="786"/>
      <c r="K95" s="786"/>
      <c r="L95" s="786"/>
      <c r="M95" s="786"/>
      <c r="N95" s="786"/>
      <c r="O95" s="786"/>
      <c r="P95" s="786"/>
      <c r="Q95" s="786"/>
      <c r="R95" s="786"/>
      <c r="S95" s="786"/>
      <c r="T95" s="786"/>
    </row>
    <row r="96" spans="1:20" x14ac:dyDescent="0.35">
      <c r="A96" s="786"/>
      <c r="B96" s="786"/>
      <c r="C96" s="786"/>
      <c r="D96" s="786"/>
      <c r="E96" s="786"/>
      <c r="F96" s="786"/>
      <c r="G96" s="786"/>
      <c r="H96" s="786"/>
      <c r="I96" s="786"/>
      <c r="J96" s="786"/>
      <c r="K96" s="786"/>
      <c r="L96" s="786"/>
      <c r="M96" s="786"/>
      <c r="N96" s="786"/>
      <c r="O96" s="786"/>
      <c r="P96" s="786"/>
      <c r="Q96" s="786"/>
      <c r="R96" s="786"/>
      <c r="S96" s="786"/>
      <c r="T96" s="786"/>
    </row>
    <row r="97" spans="1:20" x14ac:dyDescent="0.35">
      <c r="A97" s="786"/>
      <c r="B97" s="786"/>
      <c r="C97" s="786"/>
      <c r="D97" s="786"/>
      <c r="E97" s="786"/>
      <c r="F97" s="786"/>
      <c r="G97" s="786"/>
      <c r="H97" s="786"/>
      <c r="I97" s="786"/>
      <c r="J97" s="786"/>
      <c r="K97" s="786"/>
      <c r="L97" s="786"/>
      <c r="M97" s="786"/>
      <c r="N97" s="786"/>
      <c r="O97" s="786"/>
      <c r="P97" s="786"/>
      <c r="Q97" s="786"/>
      <c r="R97" s="786"/>
      <c r="S97" s="786"/>
      <c r="T97" s="786"/>
    </row>
    <row r="98" spans="1:20" ht="22.25" customHeight="1" x14ac:dyDescent="0.35">
      <c r="A98" s="772" t="s">
        <v>725</v>
      </c>
      <c r="B98" s="772"/>
      <c r="C98" s="772"/>
      <c r="D98" s="772"/>
      <c r="E98" s="772"/>
      <c r="F98" s="772"/>
      <c r="G98" s="772"/>
      <c r="H98" s="772"/>
      <c r="I98" s="772"/>
      <c r="J98" s="772"/>
      <c r="K98" s="772"/>
      <c r="L98" s="772"/>
      <c r="M98" s="772"/>
      <c r="N98" s="772"/>
      <c r="O98" s="772"/>
      <c r="P98" s="772"/>
      <c r="Q98" s="772"/>
      <c r="R98" s="772"/>
      <c r="S98" s="772"/>
      <c r="T98" s="772"/>
    </row>
    <row r="99" spans="1:20" ht="19.5" customHeight="1" x14ac:dyDescent="0.35">
      <c r="A99" s="772"/>
      <c r="B99" s="772"/>
      <c r="C99" s="772"/>
      <c r="D99" s="772"/>
      <c r="E99" s="772"/>
      <c r="F99" s="772"/>
      <c r="G99" s="772"/>
      <c r="H99" s="772"/>
      <c r="I99" s="772"/>
      <c r="J99" s="772"/>
      <c r="K99" s="772"/>
      <c r="L99" s="772"/>
      <c r="M99" s="772"/>
      <c r="N99" s="772"/>
      <c r="O99" s="772"/>
      <c r="P99" s="772"/>
      <c r="Q99" s="772"/>
      <c r="R99" s="772"/>
      <c r="S99" s="772"/>
      <c r="T99" s="772"/>
    </row>
    <row r="100" spans="1:20" ht="25.25" customHeight="1" x14ac:dyDescent="0.35">
      <c r="A100" s="772"/>
      <c r="B100" s="772"/>
      <c r="C100" s="772"/>
      <c r="D100" s="772"/>
      <c r="E100" s="772"/>
      <c r="F100" s="772"/>
      <c r="G100" s="772"/>
      <c r="H100" s="772"/>
      <c r="I100" s="772"/>
      <c r="J100" s="772"/>
      <c r="K100" s="772"/>
      <c r="L100" s="772"/>
      <c r="M100" s="772"/>
      <c r="N100" s="772"/>
      <c r="O100" s="772"/>
      <c r="P100" s="772"/>
      <c r="Q100" s="772"/>
      <c r="R100" s="772"/>
      <c r="S100" s="772"/>
      <c r="T100" s="772"/>
    </row>
    <row r="101" spans="1:20" ht="14.75" customHeight="1" x14ac:dyDescent="0.35">
      <c r="A101" s="753" t="s">
        <v>726</v>
      </c>
      <c r="B101" s="754"/>
      <c r="C101" s="754"/>
      <c r="D101" s="754"/>
      <c r="E101" s="754"/>
      <c r="F101" s="754"/>
      <c r="G101" s="818"/>
      <c r="H101" s="818"/>
      <c r="I101" s="818"/>
      <c r="J101" s="818"/>
      <c r="K101" s="818"/>
      <c r="L101" s="818"/>
      <c r="M101" s="818"/>
      <c r="N101" s="818"/>
      <c r="O101" s="818"/>
      <c r="P101" s="818"/>
      <c r="Q101" s="818"/>
      <c r="R101" s="818"/>
      <c r="S101" s="818"/>
      <c r="T101" s="819"/>
    </row>
    <row r="102" spans="1:20" x14ac:dyDescent="0.35">
      <c r="A102" s="755"/>
      <c r="B102" s="756"/>
      <c r="C102" s="756"/>
      <c r="D102" s="756"/>
      <c r="E102" s="756"/>
      <c r="F102" s="756"/>
      <c r="G102" s="820"/>
      <c r="H102" s="820"/>
      <c r="I102" s="820"/>
      <c r="J102" s="820"/>
      <c r="K102" s="820"/>
      <c r="L102" s="820"/>
      <c r="M102" s="820"/>
      <c r="N102" s="820"/>
      <c r="O102" s="820"/>
      <c r="P102" s="820"/>
      <c r="Q102" s="820"/>
      <c r="R102" s="820"/>
      <c r="S102" s="820"/>
      <c r="T102" s="821"/>
    </row>
    <row r="103" spans="1:20" x14ac:dyDescent="0.35">
      <c r="A103" s="755"/>
      <c r="B103" s="756"/>
      <c r="C103" s="756"/>
      <c r="D103" s="756"/>
      <c r="E103" s="756"/>
      <c r="F103" s="756"/>
      <c r="G103" s="820"/>
      <c r="H103" s="820"/>
      <c r="I103" s="820"/>
      <c r="J103" s="820"/>
      <c r="K103" s="820"/>
      <c r="L103" s="820"/>
      <c r="M103" s="820"/>
      <c r="N103" s="820"/>
      <c r="O103" s="820"/>
      <c r="P103" s="820"/>
      <c r="Q103" s="820"/>
      <c r="R103" s="820"/>
      <c r="S103" s="820"/>
      <c r="T103" s="821"/>
    </row>
    <row r="104" spans="1:20" x14ac:dyDescent="0.35">
      <c r="A104" s="755"/>
      <c r="B104" s="756"/>
      <c r="C104" s="756"/>
      <c r="D104" s="756"/>
      <c r="E104" s="756"/>
      <c r="F104" s="756"/>
      <c r="G104" s="820"/>
      <c r="H104" s="820"/>
      <c r="I104" s="820"/>
      <c r="J104" s="820"/>
      <c r="K104" s="820"/>
      <c r="L104" s="820"/>
      <c r="M104" s="820"/>
      <c r="N104" s="820"/>
      <c r="O104" s="820"/>
      <c r="P104" s="820"/>
      <c r="Q104" s="820"/>
      <c r="R104" s="820"/>
      <c r="S104" s="820"/>
      <c r="T104" s="821"/>
    </row>
    <row r="105" spans="1:20" x14ac:dyDescent="0.35">
      <c r="A105" s="757"/>
      <c r="B105" s="758"/>
      <c r="C105" s="758"/>
      <c r="D105" s="758"/>
      <c r="E105" s="758"/>
      <c r="F105" s="758"/>
      <c r="G105" s="822"/>
      <c r="H105" s="822"/>
      <c r="I105" s="822"/>
      <c r="J105" s="822"/>
      <c r="K105" s="822"/>
      <c r="L105" s="822"/>
      <c r="M105" s="822"/>
      <c r="N105" s="822"/>
      <c r="O105" s="822"/>
      <c r="P105" s="822"/>
      <c r="Q105" s="822"/>
      <c r="R105" s="822"/>
      <c r="S105" s="822"/>
      <c r="T105" s="823"/>
    </row>
    <row r="106" spans="1:20" ht="19.25" customHeight="1" x14ac:dyDescent="0.35">
      <c r="A106" s="754" t="s">
        <v>727</v>
      </c>
      <c r="B106" s="754"/>
      <c r="C106" s="754"/>
      <c r="D106" s="754"/>
      <c r="E106" s="754"/>
      <c r="F106" s="754"/>
      <c r="G106" s="780"/>
      <c r="H106" s="780"/>
      <c r="I106" s="780"/>
      <c r="J106" s="780"/>
      <c r="K106" s="780"/>
      <c r="L106" s="780"/>
      <c r="M106" s="780"/>
      <c r="N106" s="780"/>
      <c r="O106" s="780"/>
      <c r="P106" s="780"/>
      <c r="Q106" s="780"/>
      <c r="R106" s="780"/>
      <c r="S106" s="780"/>
      <c r="T106" s="780"/>
    </row>
    <row r="107" spans="1:20" ht="17.25" customHeight="1" x14ac:dyDescent="0.35">
      <c r="A107" s="756"/>
      <c r="B107" s="756"/>
      <c r="C107" s="756"/>
      <c r="D107" s="756"/>
      <c r="E107" s="756"/>
      <c r="F107" s="756"/>
      <c r="G107" s="780"/>
      <c r="H107" s="780"/>
      <c r="I107" s="780"/>
      <c r="J107" s="780"/>
      <c r="K107" s="780"/>
      <c r="L107" s="780"/>
      <c r="M107" s="780"/>
      <c r="N107" s="780"/>
      <c r="O107" s="780"/>
      <c r="P107" s="780"/>
      <c r="Q107" s="780"/>
      <c r="R107" s="780"/>
      <c r="S107" s="780"/>
      <c r="T107" s="780"/>
    </row>
    <row r="108" spans="1:20" ht="17.75" customHeight="1" x14ac:dyDescent="0.35">
      <c r="A108" s="756"/>
      <c r="B108" s="756"/>
      <c r="C108" s="756"/>
      <c r="D108" s="756"/>
      <c r="E108" s="756"/>
      <c r="F108" s="756"/>
      <c r="G108" s="780"/>
      <c r="H108" s="780"/>
      <c r="I108" s="780"/>
      <c r="J108" s="780"/>
      <c r="K108" s="780"/>
      <c r="L108" s="780"/>
      <c r="M108" s="780"/>
      <c r="N108" s="780"/>
      <c r="O108" s="780"/>
      <c r="P108" s="780"/>
      <c r="Q108" s="780"/>
      <c r="R108" s="780"/>
      <c r="S108" s="780"/>
      <c r="T108" s="780"/>
    </row>
    <row r="109" spans="1:20" ht="17.75" customHeight="1" x14ac:dyDescent="0.35">
      <c r="A109" s="756"/>
      <c r="B109" s="756"/>
      <c r="C109" s="756"/>
      <c r="D109" s="756"/>
      <c r="E109" s="756"/>
      <c r="F109" s="756"/>
      <c r="G109" s="780"/>
      <c r="H109" s="780"/>
      <c r="I109" s="780"/>
      <c r="J109" s="780"/>
      <c r="K109" s="780"/>
      <c r="L109" s="780"/>
      <c r="M109" s="780"/>
      <c r="N109" s="780"/>
      <c r="O109" s="780"/>
      <c r="P109" s="780"/>
      <c r="Q109" s="780"/>
      <c r="R109" s="780"/>
      <c r="S109" s="780"/>
      <c r="T109" s="780"/>
    </row>
    <row r="110" spans="1:20" ht="18.75" customHeight="1" x14ac:dyDescent="0.35">
      <c r="A110" s="756"/>
      <c r="B110" s="756"/>
      <c r="C110" s="756"/>
      <c r="D110" s="756"/>
      <c r="E110" s="756"/>
      <c r="F110" s="756"/>
      <c r="G110" s="780"/>
      <c r="H110" s="780"/>
      <c r="I110" s="780"/>
      <c r="J110" s="780"/>
      <c r="K110" s="780"/>
      <c r="L110" s="780"/>
      <c r="M110" s="780"/>
      <c r="N110" s="780"/>
      <c r="O110" s="780"/>
      <c r="P110" s="780"/>
      <c r="Q110" s="780"/>
      <c r="R110" s="780"/>
      <c r="S110" s="780"/>
      <c r="T110" s="780"/>
    </row>
    <row r="111" spans="1:20" x14ac:dyDescent="0.35">
      <c r="A111" s="756"/>
      <c r="B111" s="756"/>
      <c r="C111" s="756"/>
      <c r="D111" s="756"/>
      <c r="E111" s="756"/>
      <c r="F111" s="756"/>
      <c r="G111" s="780"/>
      <c r="H111" s="780"/>
      <c r="I111" s="780"/>
      <c r="J111" s="780"/>
      <c r="K111" s="780"/>
      <c r="L111" s="780"/>
      <c r="M111" s="780"/>
      <c r="N111" s="780"/>
      <c r="O111" s="780"/>
      <c r="P111" s="780"/>
      <c r="Q111" s="780"/>
      <c r="R111" s="780"/>
      <c r="S111" s="780"/>
      <c r="T111" s="780"/>
    </row>
    <row r="112" spans="1:20" x14ac:dyDescent="0.35">
      <c r="A112" s="756"/>
      <c r="B112" s="756"/>
      <c r="C112" s="756"/>
      <c r="D112" s="756"/>
      <c r="E112" s="756"/>
      <c r="F112" s="756"/>
      <c r="G112" s="780"/>
      <c r="H112" s="780"/>
      <c r="I112" s="780"/>
      <c r="J112" s="780"/>
      <c r="K112" s="780"/>
      <c r="L112" s="780"/>
      <c r="M112" s="780"/>
      <c r="N112" s="780"/>
      <c r="O112" s="780"/>
      <c r="P112" s="780"/>
      <c r="Q112" s="780"/>
      <c r="R112" s="780"/>
      <c r="S112" s="780"/>
      <c r="T112" s="780"/>
    </row>
    <row r="113" spans="1:20" x14ac:dyDescent="0.35">
      <c r="A113" s="756"/>
      <c r="B113" s="756"/>
      <c r="C113" s="756"/>
      <c r="D113" s="756"/>
      <c r="E113" s="756"/>
      <c r="F113" s="756"/>
      <c r="G113" s="780"/>
      <c r="H113" s="780"/>
      <c r="I113" s="780"/>
      <c r="J113" s="780"/>
      <c r="K113" s="780"/>
      <c r="L113" s="780"/>
      <c r="M113" s="780"/>
      <c r="N113" s="780"/>
      <c r="O113" s="780"/>
      <c r="P113" s="780"/>
      <c r="Q113" s="780"/>
      <c r="R113" s="780"/>
      <c r="S113" s="780"/>
      <c r="T113" s="780"/>
    </row>
    <row r="114" spans="1:20" ht="14.75" customHeight="1" x14ac:dyDescent="0.35">
      <c r="A114" s="824" t="s">
        <v>728</v>
      </c>
      <c r="B114" s="824"/>
      <c r="C114" s="824"/>
      <c r="D114" s="824"/>
      <c r="E114" s="824"/>
      <c r="F114" s="824"/>
      <c r="G114" s="824"/>
      <c r="H114" s="824"/>
      <c r="I114" s="824"/>
      <c r="J114" s="824"/>
      <c r="K114" s="824"/>
      <c r="L114" s="824"/>
      <c r="M114" s="824"/>
      <c r="N114" s="824"/>
      <c r="O114" s="824"/>
      <c r="P114" s="824"/>
      <c r="Q114" s="824"/>
      <c r="R114" s="824"/>
      <c r="S114" s="824"/>
      <c r="T114" s="824"/>
    </row>
    <row r="115" spans="1:20" ht="14.75" customHeight="1" x14ac:dyDescent="0.35">
      <c r="A115" s="824"/>
      <c r="B115" s="824"/>
      <c r="C115" s="824"/>
      <c r="D115" s="824"/>
      <c r="E115" s="824"/>
      <c r="F115" s="824"/>
      <c r="G115" s="824"/>
      <c r="H115" s="824"/>
      <c r="I115" s="824"/>
      <c r="J115" s="824"/>
      <c r="K115" s="824"/>
      <c r="L115" s="824"/>
      <c r="M115" s="824"/>
      <c r="N115" s="824"/>
      <c r="O115" s="824"/>
      <c r="P115" s="824"/>
      <c r="Q115" s="824"/>
      <c r="R115" s="824"/>
      <c r="S115" s="824"/>
      <c r="T115" s="824"/>
    </row>
    <row r="116" spans="1:20" ht="14.75" customHeight="1" x14ac:dyDescent="0.35">
      <c r="A116" s="768" t="s">
        <v>729</v>
      </c>
      <c r="B116" s="768"/>
      <c r="C116" s="768"/>
      <c r="D116" s="768"/>
      <c r="E116" s="768"/>
      <c r="F116" s="768"/>
      <c r="G116" s="769"/>
      <c r="H116" s="769"/>
      <c r="I116" s="769"/>
      <c r="J116" s="769"/>
      <c r="K116" s="769"/>
      <c r="L116" s="769"/>
      <c r="M116" s="769"/>
      <c r="N116" s="769"/>
      <c r="O116" s="769"/>
      <c r="P116" s="769"/>
      <c r="Q116" s="769"/>
      <c r="R116" s="769"/>
      <c r="S116" s="769"/>
      <c r="T116" s="769"/>
    </row>
    <row r="117" spans="1:20" x14ac:dyDescent="0.35">
      <c r="A117" s="768"/>
      <c r="B117" s="768"/>
      <c r="C117" s="768"/>
      <c r="D117" s="768"/>
      <c r="E117" s="768"/>
      <c r="F117" s="768"/>
      <c r="G117" s="769"/>
      <c r="H117" s="769"/>
      <c r="I117" s="769"/>
      <c r="J117" s="769"/>
      <c r="K117" s="769"/>
      <c r="L117" s="769"/>
      <c r="M117" s="769"/>
      <c r="N117" s="769"/>
      <c r="O117" s="769"/>
      <c r="P117" s="769"/>
      <c r="Q117" s="769"/>
      <c r="R117" s="769"/>
      <c r="S117" s="769"/>
      <c r="T117" s="769"/>
    </row>
    <row r="118" spans="1:20" x14ac:dyDescent="0.35">
      <c r="A118" s="768"/>
      <c r="B118" s="768"/>
      <c r="C118" s="768"/>
      <c r="D118" s="768"/>
      <c r="E118" s="768"/>
      <c r="F118" s="768"/>
      <c r="G118" s="769"/>
      <c r="H118" s="769"/>
      <c r="I118" s="769"/>
      <c r="J118" s="769"/>
      <c r="K118" s="769"/>
      <c r="L118" s="769"/>
      <c r="M118" s="769"/>
      <c r="N118" s="769"/>
      <c r="O118" s="769"/>
      <c r="P118" s="769"/>
      <c r="Q118" s="769"/>
      <c r="R118" s="769"/>
      <c r="S118" s="769"/>
      <c r="T118" s="769"/>
    </row>
    <row r="119" spans="1:20" x14ac:dyDescent="0.35">
      <c r="A119" s="768"/>
      <c r="B119" s="768"/>
      <c r="C119" s="768"/>
      <c r="D119" s="768"/>
      <c r="E119" s="768"/>
      <c r="F119" s="768"/>
      <c r="G119" s="769"/>
      <c r="H119" s="769"/>
      <c r="I119" s="769"/>
      <c r="J119" s="769"/>
      <c r="K119" s="769"/>
      <c r="L119" s="769"/>
      <c r="M119" s="769"/>
      <c r="N119" s="769"/>
      <c r="O119" s="769"/>
      <c r="P119" s="769"/>
      <c r="Q119" s="769"/>
      <c r="R119" s="769"/>
      <c r="S119" s="769"/>
      <c r="T119" s="769"/>
    </row>
    <row r="120" spans="1:20" x14ac:dyDescent="0.35">
      <c r="A120" s="727" t="s">
        <v>730</v>
      </c>
      <c r="B120" s="727"/>
      <c r="C120" s="727"/>
      <c r="D120" s="727"/>
      <c r="E120" s="727"/>
      <c r="F120" s="727"/>
      <c r="G120" s="728"/>
      <c r="H120" s="728"/>
      <c r="I120" s="728"/>
      <c r="J120" s="728"/>
      <c r="K120" s="728"/>
      <c r="L120" s="728"/>
      <c r="M120" s="728"/>
      <c r="N120" s="728"/>
      <c r="O120" s="728"/>
      <c r="P120" s="728"/>
      <c r="Q120" s="728"/>
      <c r="R120" s="728"/>
      <c r="S120" s="728"/>
      <c r="T120" s="728"/>
    </row>
    <row r="121" spans="1:20" x14ac:dyDescent="0.35">
      <c r="A121" s="727"/>
      <c r="B121" s="727"/>
      <c r="C121" s="727"/>
      <c r="D121" s="727"/>
      <c r="E121" s="727"/>
      <c r="F121" s="727"/>
      <c r="G121" s="728"/>
      <c r="H121" s="728"/>
      <c r="I121" s="728"/>
      <c r="J121" s="728"/>
      <c r="K121" s="728"/>
      <c r="L121" s="728"/>
      <c r="M121" s="728"/>
      <c r="N121" s="728"/>
      <c r="O121" s="728"/>
      <c r="P121" s="728"/>
      <c r="Q121" s="728"/>
      <c r="R121" s="728"/>
      <c r="S121" s="728"/>
      <c r="T121" s="728"/>
    </row>
    <row r="122" spans="1:20" x14ac:dyDescent="0.35">
      <c r="A122" s="727"/>
      <c r="B122" s="727"/>
      <c r="C122" s="727"/>
      <c r="D122" s="727"/>
      <c r="E122" s="727"/>
      <c r="F122" s="727"/>
      <c r="G122" s="728"/>
      <c r="H122" s="728"/>
      <c r="I122" s="728"/>
      <c r="J122" s="728"/>
      <c r="K122" s="728"/>
      <c r="L122" s="728"/>
      <c r="M122" s="728"/>
      <c r="N122" s="728"/>
      <c r="O122" s="728"/>
      <c r="P122" s="728"/>
      <c r="Q122" s="728"/>
      <c r="R122" s="728"/>
      <c r="S122" s="728"/>
      <c r="T122" s="728"/>
    </row>
    <row r="123" spans="1:20" x14ac:dyDescent="0.35">
      <c r="A123" s="727"/>
      <c r="B123" s="727"/>
      <c r="C123" s="727"/>
      <c r="D123" s="727"/>
      <c r="E123" s="727"/>
      <c r="F123" s="727"/>
      <c r="G123" s="728"/>
      <c r="H123" s="728"/>
      <c r="I123" s="728"/>
      <c r="J123" s="728"/>
      <c r="K123" s="728"/>
      <c r="L123" s="728"/>
      <c r="M123" s="728"/>
      <c r="N123" s="728"/>
      <c r="O123" s="728"/>
      <c r="P123" s="728"/>
      <c r="Q123" s="728"/>
      <c r="R123" s="728"/>
      <c r="S123" s="728"/>
      <c r="T123" s="728"/>
    </row>
    <row r="124" spans="1:20" x14ac:dyDescent="0.35">
      <c r="A124" s="727" t="s">
        <v>731</v>
      </c>
      <c r="B124" s="727"/>
      <c r="C124" s="727"/>
      <c r="D124" s="727"/>
      <c r="E124" s="727"/>
      <c r="F124" s="727"/>
      <c r="G124" s="728"/>
      <c r="H124" s="728"/>
      <c r="I124" s="728"/>
      <c r="J124" s="728"/>
      <c r="K124" s="728"/>
      <c r="L124" s="728"/>
      <c r="M124" s="728"/>
      <c r="N124" s="728"/>
      <c r="O124" s="728"/>
      <c r="P124" s="728"/>
      <c r="Q124" s="728"/>
      <c r="R124" s="728"/>
      <c r="S124" s="728"/>
      <c r="T124" s="728"/>
    </row>
    <row r="125" spans="1:20" x14ac:dyDescent="0.35">
      <c r="A125" s="727"/>
      <c r="B125" s="727"/>
      <c r="C125" s="727"/>
      <c r="D125" s="727"/>
      <c r="E125" s="727"/>
      <c r="F125" s="727"/>
      <c r="G125" s="728"/>
      <c r="H125" s="728"/>
      <c r="I125" s="728"/>
      <c r="J125" s="728"/>
      <c r="K125" s="728"/>
      <c r="L125" s="728"/>
      <c r="M125" s="728"/>
      <c r="N125" s="728"/>
      <c r="O125" s="728"/>
      <c r="P125" s="728"/>
      <c r="Q125" s="728"/>
      <c r="R125" s="728"/>
      <c r="S125" s="728"/>
      <c r="T125" s="728"/>
    </row>
    <row r="126" spans="1:20" x14ac:dyDescent="0.35">
      <c r="A126" s="727"/>
      <c r="B126" s="727"/>
      <c r="C126" s="727"/>
      <c r="D126" s="727"/>
      <c r="E126" s="727"/>
      <c r="F126" s="727"/>
      <c r="G126" s="728"/>
      <c r="H126" s="728"/>
      <c r="I126" s="728"/>
      <c r="J126" s="728"/>
      <c r="K126" s="728"/>
      <c r="L126" s="728"/>
      <c r="M126" s="728"/>
      <c r="N126" s="728"/>
      <c r="O126" s="728"/>
      <c r="P126" s="728"/>
      <c r="Q126" s="728"/>
      <c r="R126" s="728"/>
      <c r="S126" s="728"/>
      <c r="T126" s="728"/>
    </row>
    <row r="127" spans="1:20" x14ac:dyDescent="0.35">
      <c r="A127" s="727"/>
      <c r="B127" s="727"/>
      <c r="C127" s="727"/>
      <c r="D127" s="727"/>
      <c r="E127" s="727"/>
      <c r="F127" s="727"/>
      <c r="G127" s="728"/>
      <c r="H127" s="728"/>
      <c r="I127" s="728"/>
      <c r="J127" s="728"/>
      <c r="K127" s="728"/>
      <c r="L127" s="728"/>
      <c r="M127" s="728"/>
      <c r="N127" s="728"/>
      <c r="O127" s="728"/>
      <c r="P127" s="728"/>
      <c r="Q127" s="728"/>
      <c r="R127" s="728"/>
      <c r="S127" s="728"/>
      <c r="T127" s="728"/>
    </row>
    <row r="128" spans="1:20" ht="15" customHeight="1" x14ac:dyDescent="0.35">
      <c r="A128" s="825" t="s">
        <v>732</v>
      </c>
      <c r="B128" s="825"/>
      <c r="C128" s="825"/>
      <c r="D128" s="825"/>
      <c r="E128" s="825"/>
      <c r="F128" s="825"/>
      <c r="G128" s="728"/>
      <c r="H128" s="728"/>
      <c r="I128" s="728"/>
      <c r="J128" s="728"/>
      <c r="K128" s="728"/>
      <c r="L128" s="728"/>
      <c r="M128" s="728"/>
      <c r="N128" s="728"/>
      <c r="O128" s="728"/>
      <c r="P128" s="728"/>
      <c r="Q128" s="728"/>
      <c r="R128" s="728"/>
      <c r="S128" s="728"/>
      <c r="T128" s="728"/>
    </row>
    <row r="129" spans="1:20" ht="14.75" customHeight="1" x14ac:dyDescent="0.35">
      <c r="A129" s="825"/>
      <c r="B129" s="825"/>
      <c r="C129" s="825"/>
      <c r="D129" s="825"/>
      <c r="E129" s="825"/>
      <c r="F129" s="825"/>
      <c r="G129" s="728"/>
      <c r="H129" s="728"/>
      <c r="I129" s="728"/>
      <c r="J129" s="728"/>
      <c r="K129" s="728"/>
      <c r="L129" s="728"/>
      <c r="M129" s="728"/>
      <c r="N129" s="728"/>
      <c r="O129" s="728"/>
      <c r="P129" s="728"/>
      <c r="Q129" s="728"/>
      <c r="R129" s="728"/>
      <c r="S129" s="728"/>
      <c r="T129" s="728"/>
    </row>
    <row r="130" spans="1:20" ht="15" customHeight="1" x14ac:dyDescent="0.35">
      <c r="A130" s="825"/>
      <c r="B130" s="825"/>
      <c r="C130" s="825"/>
      <c r="D130" s="825"/>
      <c r="E130" s="825"/>
      <c r="F130" s="825"/>
      <c r="G130" s="728"/>
      <c r="H130" s="728"/>
      <c r="I130" s="728"/>
      <c r="J130" s="728"/>
      <c r="K130" s="728"/>
      <c r="L130" s="728"/>
      <c r="M130" s="728"/>
      <c r="N130" s="728"/>
      <c r="O130" s="728"/>
      <c r="P130" s="728"/>
      <c r="Q130" s="728"/>
      <c r="R130" s="728"/>
      <c r="S130" s="728"/>
      <c r="T130" s="728"/>
    </row>
    <row r="131" spans="1:20" ht="14.25" customHeight="1" x14ac:dyDescent="0.35">
      <c r="A131" s="825"/>
      <c r="B131" s="825"/>
      <c r="C131" s="825"/>
      <c r="D131" s="825"/>
      <c r="E131" s="825"/>
      <c r="F131" s="825"/>
      <c r="G131" s="728"/>
      <c r="H131" s="728"/>
      <c r="I131" s="728"/>
      <c r="J131" s="728"/>
      <c r="K131" s="728"/>
      <c r="L131" s="728"/>
      <c r="M131" s="728"/>
      <c r="N131" s="728"/>
      <c r="O131" s="728"/>
      <c r="P131" s="728"/>
      <c r="Q131" s="728"/>
      <c r="R131" s="728"/>
      <c r="S131" s="728"/>
      <c r="T131" s="728"/>
    </row>
    <row r="132" spans="1:20" ht="14.75" customHeight="1" x14ac:dyDescent="0.35">
      <c r="A132" s="771" t="s">
        <v>733</v>
      </c>
      <c r="B132" s="771"/>
      <c r="C132" s="771"/>
      <c r="D132" s="771"/>
      <c r="E132" s="771"/>
      <c r="F132" s="771"/>
      <c r="G132" s="728"/>
      <c r="H132" s="728"/>
      <c r="I132" s="728"/>
      <c r="J132" s="728"/>
      <c r="K132" s="728"/>
      <c r="L132" s="728"/>
      <c r="M132" s="728"/>
      <c r="N132" s="728"/>
      <c r="O132" s="728"/>
      <c r="P132" s="728"/>
      <c r="Q132" s="728"/>
      <c r="R132" s="728"/>
      <c r="S132" s="728"/>
      <c r="T132" s="728"/>
    </row>
    <row r="133" spans="1:20" x14ac:dyDescent="0.35">
      <c r="A133" s="771"/>
      <c r="B133" s="771"/>
      <c r="C133" s="771"/>
      <c r="D133" s="771"/>
      <c r="E133" s="771"/>
      <c r="F133" s="771"/>
      <c r="G133" s="728"/>
      <c r="H133" s="728"/>
      <c r="I133" s="728"/>
      <c r="J133" s="728"/>
      <c r="K133" s="728"/>
      <c r="L133" s="728"/>
      <c r="M133" s="728"/>
      <c r="N133" s="728"/>
      <c r="O133" s="728"/>
      <c r="P133" s="728"/>
      <c r="Q133" s="728"/>
      <c r="R133" s="728"/>
      <c r="S133" s="728"/>
      <c r="T133" s="728"/>
    </row>
    <row r="134" spans="1:20" x14ac:dyDescent="0.35">
      <c r="A134" s="771"/>
      <c r="B134" s="771"/>
      <c r="C134" s="771"/>
      <c r="D134" s="771"/>
      <c r="E134" s="771"/>
      <c r="F134" s="771"/>
      <c r="G134" s="728"/>
      <c r="H134" s="728"/>
      <c r="I134" s="728"/>
      <c r="J134" s="728"/>
      <c r="K134" s="728"/>
      <c r="L134" s="728"/>
      <c r="M134" s="728"/>
      <c r="N134" s="728"/>
      <c r="O134" s="728"/>
      <c r="P134" s="728"/>
      <c r="Q134" s="728"/>
      <c r="R134" s="728"/>
      <c r="S134" s="728"/>
      <c r="T134" s="728"/>
    </row>
    <row r="135" spans="1:20" x14ac:dyDescent="0.35">
      <c r="A135" s="771"/>
      <c r="B135" s="771"/>
      <c r="C135" s="771"/>
      <c r="D135" s="771"/>
      <c r="E135" s="771"/>
      <c r="F135" s="771"/>
      <c r="G135" s="728"/>
      <c r="H135" s="728"/>
      <c r="I135" s="728"/>
      <c r="J135" s="728"/>
      <c r="K135" s="728"/>
      <c r="L135" s="728"/>
      <c r="M135" s="728"/>
      <c r="N135" s="728"/>
      <c r="O135" s="728"/>
      <c r="P135" s="728"/>
      <c r="Q135" s="728"/>
      <c r="R135" s="728"/>
      <c r="S135" s="728"/>
      <c r="T135" s="728"/>
    </row>
    <row r="136" spans="1:20" x14ac:dyDescent="0.35">
      <c r="A136" s="771"/>
      <c r="B136" s="771"/>
      <c r="C136" s="771"/>
      <c r="D136" s="771"/>
      <c r="E136" s="771"/>
      <c r="F136" s="771"/>
      <c r="G136" s="728"/>
      <c r="H136" s="728"/>
      <c r="I136" s="728"/>
      <c r="J136" s="728"/>
      <c r="K136" s="728"/>
      <c r="L136" s="728"/>
      <c r="M136" s="728"/>
      <c r="N136" s="728"/>
      <c r="O136" s="728"/>
      <c r="P136" s="728"/>
      <c r="Q136" s="728"/>
      <c r="R136" s="728"/>
      <c r="S136" s="728"/>
      <c r="T136" s="728"/>
    </row>
    <row r="137" spans="1:20" x14ac:dyDescent="0.35">
      <c r="A137" s="771"/>
      <c r="B137" s="771"/>
      <c r="C137" s="771"/>
      <c r="D137" s="771"/>
      <c r="E137" s="771"/>
      <c r="F137" s="771"/>
      <c r="G137" s="728"/>
      <c r="H137" s="728"/>
      <c r="I137" s="728"/>
      <c r="J137" s="728"/>
      <c r="K137" s="728"/>
      <c r="L137" s="728"/>
      <c r="M137" s="728"/>
      <c r="N137" s="728"/>
      <c r="O137" s="728"/>
      <c r="P137" s="728"/>
      <c r="Q137" s="728"/>
      <c r="R137" s="728"/>
      <c r="S137" s="728"/>
      <c r="T137" s="728"/>
    </row>
    <row r="138" spans="1:20" x14ac:dyDescent="0.35">
      <c r="A138" s="771" t="s">
        <v>734</v>
      </c>
      <c r="B138" s="771"/>
      <c r="C138" s="771"/>
      <c r="D138" s="771"/>
      <c r="E138" s="771"/>
      <c r="F138" s="771"/>
      <c r="G138" s="728"/>
      <c r="H138" s="728"/>
      <c r="I138" s="728"/>
      <c r="J138" s="728"/>
      <c r="K138" s="728"/>
      <c r="L138" s="728"/>
      <c r="M138" s="728"/>
      <c r="N138" s="728"/>
      <c r="O138" s="728"/>
      <c r="P138" s="728"/>
      <c r="Q138" s="728"/>
      <c r="R138" s="728"/>
      <c r="S138" s="728"/>
      <c r="T138" s="728"/>
    </row>
    <row r="139" spans="1:20" x14ac:dyDescent="0.35">
      <c r="A139" s="771"/>
      <c r="B139" s="771"/>
      <c r="C139" s="771"/>
      <c r="D139" s="771"/>
      <c r="E139" s="771"/>
      <c r="F139" s="771"/>
      <c r="G139" s="728"/>
      <c r="H139" s="728"/>
      <c r="I139" s="728"/>
      <c r="J139" s="728"/>
      <c r="K139" s="728"/>
      <c r="L139" s="728"/>
      <c r="M139" s="728"/>
      <c r="N139" s="728"/>
      <c r="O139" s="728"/>
      <c r="P139" s="728"/>
      <c r="Q139" s="728"/>
      <c r="R139" s="728"/>
      <c r="S139" s="728"/>
      <c r="T139" s="728"/>
    </row>
    <row r="140" spans="1:20" x14ac:dyDescent="0.35">
      <c r="A140" s="771"/>
      <c r="B140" s="771"/>
      <c r="C140" s="771"/>
      <c r="D140" s="771"/>
      <c r="E140" s="771"/>
      <c r="F140" s="771"/>
      <c r="G140" s="728"/>
      <c r="H140" s="728"/>
      <c r="I140" s="728"/>
      <c r="J140" s="728"/>
      <c r="K140" s="728"/>
      <c r="L140" s="728"/>
      <c r="M140" s="728"/>
      <c r="N140" s="728"/>
      <c r="O140" s="728"/>
      <c r="P140" s="728"/>
      <c r="Q140" s="728"/>
      <c r="R140" s="728"/>
      <c r="S140" s="728"/>
      <c r="T140" s="728"/>
    </row>
    <row r="141" spans="1:20" x14ac:dyDescent="0.35">
      <c r="A141" s="771"/>
      <c r="B141" s="771"/>
      <c r="C141" s="771"/>
      <c r="D141" s="771"/>
      <c r="E141" s="771"/>
      <c r="F141" s="771"/>
      <c r="G141" s="728"/>
      <c r="H141" s="728"/>
      <c r="I141" s="728"/>
      <c r="J141" s="728"/>
      <c r="K141" s="728"/>
      <c r="L141" s="728"/>
      <c r="M141" s="728"/>
      <c r="N141" s="728"/>
      <c r="O141" s="728"/>
      <c r="P141" s="728"/>
      <c r="Q141" s="728"/>
      <c r="R141" s="728"/>
      <c r="S141" s="728"/>
      <c r="T141" s="728"/>
    </row>
    <row r="142" spans="1:20" x14ac:dyDescent="0.35">
      <c r="A142" s="771"/>
      <c r="B142" s="771"/>
      <c r="C142" s="771"/>
      <c r="D142" s="771"/>
      <c r="E142" s="771"/>
      <c r="F142" s="771"/>
      <c r="G142" s="728"/>
      <c r="H142" s="728"/>
      <c r="I142" s="728"/>
      <c r="J142" s="728"/>
      <c r="K142" s="728"/>
      <c r="L142" s="728"/>
      <c r="M142" s="728"/>
      <c r="N142" s="728"/>
      <c r="O142" s="728"/>
      <c r="P142" s="728"/>
      <c r="Q142" s="728"/>
      <c r="R142" s="728"/>
      <c r="S142" s="728"/>
      <c r="T142" s="728"/>
    </row>
    <row r="143" spans="1:20" x14ac:dyDescent="0.35">
      <c r="A143" s="771"/>
      <c r="B143" s="771"/>
      <c r="C143" s="771"/>
      <c r="D143" s="771"/>
      <c r="E143" s="771"/>
      <c r="F143" s="771"/>
      <c r="G143" s="728"/>
      <c r="H143" s="728"/>
      <c r="I143" s="728"/>
      <c r="J143" s="728"/>
      <c r="K143" s="728"/>
      <c r="L143" s="728"/>
      <c r="M143" s="728"/>
      <c r="N143" s="728"/>
      <c r="O143" s="728"/>
      <c r="P143" s="728"/>
      <c r="Q143" s="728"/>
      <c r="R143" s="728"/>
      <c r="S143" s="728"/>
      <c r="T143" s="728"/>
    </row>
    <row r="144" spans="1:20" ht="14.75" customHeight="1" x14ac:dyDescent="0.35">
      <c r="A144" s="300"/>
      <c r="B144" s="300"/>
      <c r="C144" s="300"/>
      <c r="D144" s="300"/>
      <c r="E144" s="300"/>
      <c r="F144" s="300"/>
      <c r="G144" s="300"/>
      <c r="H144" s="300"/>
      <c r="I144" s="300"/>
      <c r="J144" s="300"/>
      <c r="K144" s="300"/>
      <c r="L144" s="300"/>
      <c r="M144" s="300"/>
      <c r="N144" s="300"/>
      <c r="O144" s="300"/>
      <c r="P144" s="300"/>
      <c r="Q144" s="300"/>
      <c r="R144" s="300"/>
      <c r="S144" s="300"/>
      <c r="T144" s="300"/>
    </row>
    <row r="145" spans="1:20" x14ac:dyDescent="0.35">
      <c r="A145" s="301"/>
      <c r="B145" s="301"/>
      <c r="C145" s="301"/>
      <c r="D145" s="301"/>
      <c r="E145" s="301"/>
      <c r="F145" s="301"/>
      <c r="G145" s="301"/>
      <c r="H145" s="301"/>
      <c r="I145" s="301"/>
      <c r="J145" s="301"/>
      <c r="K145" s="301"/>
      <c r="L145" s="301"/>
      <c r="M145" s="301"/>
      <c r="N145" s="301"/>
      <c r="O145" s="301"/>
      <c r="P145" s="301"/>
      <c r="Q145" s="301"/>
      <c r="R145" s="301"/>
      <c r="S145" s="301"/>
      <c r="T145" s="301"/>
    </row>
    <row r="146" spans="1:20" x14ac:dyDescent="0.35">
      <c r="A146" s="301"/>
      <c r="B146" s="301"/>
      <c r="C146" s="301"/>
      <c r="D146" s="301"/>
      <c r="E146" s="301"/>
      <c r="F146" s="301"/>
      <c r="G146" s="301"/>
      <c r="H146" s="301"/>
      <c r="I146" s="301"/>
      <c r="J146" s="301"/>
      <c r="K146" s="301"/>
      <c r="L146" s="301"/>
      <c r="M146" s="301"/>
      <c r="N146" s="301"/>
      <c r="O146" s="301"/>
      <c r="P146" s="301"/>
      <c r="Q146" s="301"/>
      <c r="R146" s="301"/>
      <c r="S146" s="301"/>
      <c r="T146" s="301"/>
    </row>
    <row r="147" spans="1:20" x14ac:dyDescent="0.35">
      <c r="A147" s="301"/>
      <c r="B147" s="301"/>
      <c r="C147" s="301"/>
      <c r="D147" s="301"/>
      <c r="E147" s="301"/>
      <c r="F147" s="301"/>
      <c r="G147" s="301"/>
      <c r="H147" s="301"/>
      <c r="I147" s="301"/>
      <c r="J147" s="301"/>
      <c r="K147" s="301"/>
      <c r="L147" s="301"/>
      <c r="M147" s="301"/>
      <c r="N147" s="301"/>
      <c r="O147" s="301"/>
      <c r="P147" s="301"/>
      <c r="Q147" s="301"/>
      <c r="R147" s="301"/>
      <c r="S147" s="301"/>
      <c r="T147" s="301"/>
    </row>
    <row r="148" spans="1:20" x14ac:dyDescent="0.35">
      <c r="A148" s="301"/>
      <c r="B148" s="301"/>
      <c r="C148" s="301"/>
      <c r="D148" s="301"/>
      <c r="E148" s="301"/>
      <c r="F148" s="301"/>
      <c r="G148" s="301"/>
      <c r="H148" s="301"/>
      <c r="I148" s="301"/>
      <c r="J148" s="301"/>
      <c r="K148" s="301"/>
      <c r="L148" s="301"/>
      <c r="M148" s="301"/>
      <c r="N148" s="301"/>
      <c r="O148" s="301"/>
      <c r="P148" s="301"/>
      <c r="Q148" s="301"/>
      <c r="R148" s="301"/>
      <c r="S148" s="301"/>
      <c r="T148" s="301"/>
    </row>
    <row r="149" spans="1:20" x14ac:dyDescent="0.35">
      <c r="A149" s="301"/>
      <c r="B149" s="301"/>
      <c r="C149" s="301"/>
      <c r="D149" s="301"/>
      <c r="E149" s="301"/>
      <c r="F149" s="301"/>
      <c r="G149" s="301"/>
      <c r="H149" s="301"/>
      <c r="I149" s="301"/>
      <c r="J149" s="301"/>
      <c r="K149" s="301"/>
      <c r="L149" s="301"/>
      <c r="M149" s="301"/>
      <c r="N149" s="301"/>
      <c r="O149" s="301"/>
      <c r="P149" s="301"/>
      <c r="Q149" s="301"/>
      <c r="R149" s="301"/>
      <c r="S149" s="301"/>
      <c r="T149" s="301"/>
    </row>
    <row r="150" spans="1:20" x14ac:dyDescent="0.35">
      <c r="A150" s="301"/>
      <c r="B150" s="301"/>
      <c r="C150" s="301"/>
      <c r="D150" s="301"/>
      <c r="E150" s="301"/>
      <c r="F150" s="301"/>
      <c r="G150" s="301"/>
      <c r="H150" s="301"/>
      <c r="I150" s="301"/>
      <c r="J150" s="301"/>
      <c r="K150" s="301"/>
      <c r="L150" s="301"/>
      <c r="M150" s="301"/>
      <c r="N150" s="301"/>
      <c r="O150" s="301"/>
      <c r="P150" s="301"/>
      <c r="Q150" s="301"/>
      <c r="R150" s="301"/>
      <c r="S150" s="301"/>
      <c r="T150" s="301"/>
    </row>
    <row r="151" spans="1:20" x14ac:dyDescent="0.35">
      <c r="A151" s="301"/>
      <c r="B151" s="301"/>
      <c r="C151" s="301"/>
      <c r="D151" s="301"/>
      <c r="E151" s="301"/>
      <c r="F151" s="301"/>
      <c r="G151" s="301"/>
      <c r="H151" s="301"/>
      <c r="I151" s="301"/>
      <c r="J151" s="301"/>
      <c r="K151" s="301"/>
      <c r="L151" s="301"/>
      <c r="M151" s="301"/>
      <c r="N151" s="301"/>
      <c r="O151" s="301"/>
      <c r="P151" s="301"/>
      <c r="Q151" s="301"/>
      <c r="R151" s="301"/>
      <c r="S151" s="301"/>
      <c r="T151" s="301"/>
    </row>
    <row r="152" spans="1:20" x14ac:dyDescent="0.35">
      <c r="A152" s="301"/>
      <c r="B152" s="301"/>
      <c r="C152" s="301"/>
      <c r="D152" s="301"/>
      <c r="E152" s="301"/>
      <c r="F152" s="301"/>
      <c r="G152" s="301"/>
      <c r="H152" s="301"/>
      <c r="I152" s="301"/>
      <c r="J152" s="301"/>
      <c r="K152" s="301"/>
      <c r="L152" s="301"/>
      <c r="M152" s="301"/>
      <c r="N152" s="301"/>
      <c r="O152" s="301"/>
      <c r="P152" s="301"/>
      <c r="Q152" s="301"/>
      <c r="R152" s="301"/>
      <c r="S152" s="301"/>
      <c r="T152" s="301"/>
    </row>
    <row r="153" spans="1:20" x14ac:dyDescent="0.35">
      <c r="A153" s="301"/>
      <c r="B153" s="301"/>
      <c r="C153" s="301"/>
      <c r="D153" s="301"/>
      <c r="E153" s="301"/>
      <c r="F153" s="301"/>
      <c r="G153" s="301"/>
      <c r="H153" s="301"/>
      <c r="I153" s="301"/>
      <c r="J153" s="301"/>
      <c r="K153" s="301"/>
      <c r="L153" s="301"/>
      <c r="M153" s="301"/>
      <c r="N153" s="301"/>
      <c r="O153" s="301"/>
      <c r="P153" s="301"/>
      <c r="Q153" s="301"/>
      <c r="R153" s="301"/>
      <c r="S153" s="301"/>
      <c r="T153" s="301"/>
    </row>
    <row r="154" spans="1:20" x14ac:dyDescent="0.35">
      <c r="A154" s="301"/>
      <c r="B154" s="301"/>
      <c r="C154" s="301"/>
      <c r="D154" s="301"/>
      <c r="E154" s="301"/>
      <c r="F154" s="301"/>
      <c r="G154" s="301"/>
      <c r="H154" s="301"/>
      <c r="I154" s="301"/>
      <c r="J154" s="301"/>
      <c r="K154" s="301"/>
      <c r="L154" s="301"/>
      <c r="M154" s="301"/>
      <c r="N154" s="301"/>
      <c r="O154" s="301"/>
      <c r="P154" s="301"/>
      <c r="Q154" s="301"/>
      <c r="R154" s="301"/>
      <c r="S154" s="301"/>
      <c r="T154" s="301"/>
    </row>
    <row r="155" spans="1:20" x14ac:dyDescent="0.35">
      <c r="A155" s="301"/>
      <c r="B155" s="301"/>
      <c r="C155" s="301"/>
      <c r="D155" s="301"/>
      <c r="E155" s="301"/>
      <c r="F155" s="301"/>
      <c r="G155" s="301"/>
      <c r="H155" s="301"/>
      <c r="I155" s="301"/>
      <c r="J155" s="301"/>
      <c r="K155" s="301"/>
      <c r="L155" s="301"/>
      <c r="M155" s="301"/>
      <c r="N155" s="301"/>
      <c r="O155" s="301"/>
      <c r="P155" s="301"/>
      <c r="Q155" s="301"/>
      <c r="R155" s="301"/>
      <c r="S155" s="301"/>
      <c r="T155" s="301"/>
    </row>
    <row r="156" spans="1:20" x14ac:dyDescent="0.35">
      <c r="A156" s="301"/>
      <c r="B156" s="301"/>
      <c r="C156" s="301"/>
      <c r="D156" s="301"/>
      <c r="E156" s="301"/>
      <c r="F156" s="301"/>
      <c r="G156" s="301"/>
      <c r="H156" s="301"/>
      <c r="I156" s="301"/>
      <c r="J156" s="301"/>
      <c r="K156" s="301"/>
      <c r="L156" s="301"/>
      <c r="M156" s="301"/>
      <c r="N156" s="301"/>
      <c r="O156" s="301"/>
      <c r="P156" s="301"/>
      <c r="Q156" s="301"/>
      <c r="R156" s="301"/>
      <c r="S156" s="301"/>
      <c r="T156" s="301"/>
    </row>
    <row r="157" spans="1:20" x14ac:dyDescent="0.35">
      <c r="A157" s="301"/>
      <c r="B157" s="301"/>
      <c r="C157" s="301"/>
      <c r="D157" s="301"/>
      <c r="E157" s="301"/>
      <c r="F157" s="301"/>
      <c r="G157" s="301"/>
      <c r="H157" s="301"/>
      <c r="I157" s="301"/>
      <c r="J157" s="301"/>
      <c r="K157" s="301"/>
      <c r="L157" s="301"/>
      <c r="M157" s="301"/>
      <c r="N157" s="301"/>
      <c r="O157" s="301"/>
      <c r="P157" s="301"/>
      <c r="Q157" s="301"/>
      <c r="R157" s="301"/>
      <c r="S157" s="301"/>
      <c r="T157" s="301"/>
    </row>
    <row r="158" spans="1:20" x14ac:dyDescent="0.35">
      <c r="A158" s="301"/>
      <c r="B158" s="301"/>
      <c r="C158" s="301"/>
      <c r="D158" s="301"/>
      <c r="E158" s="301"/>
      <c r="F158" s="301"/>
      <c r="G158" s="301"/>
      <c r="H158" s="301"/>
      <c r="I158" s="301"/>
      <c r="J158" s="301"/>
      <c r="K158" s="301"/>
      <c r="L158" s="301"/>
      <c r="M158" s="301"/>
      <c r="N158" s="301"/>
      <c r="O158" s="301"/>
      <c r="P158" s="301"/>
      <c r="Q158" s="301"/>
      <c r="R158" s="301"/>
      <c r="S158" s="301"/>
      <c r="T158" s="301"/>
    </row>
    <row r="159" spans="1:20" x14ac:dyDescent="0.35">
      <c r="A159" s="301"/>
      <c r="B159" s="301"/>
      <c r="C159" s="301"/>
      <c r="D159" s="301"/>
      <c r="E159" s="301"/>
      <c r="F159" s="301"/>
      <c r="G159" s="301"/>
      <c r="H159" s="301"/>
      <c r="I159" s="301"/>
      <c r="J159" s="301"/>
      <c r="K159" s="301"/>
      <c r="L159" s="301"/>
      <c r="M159" s="301"/>
      <c r="N159" s="301"/>
      <c r="O159" s="301"/>
      <c r="P159" s="301"/>
      <c r="Q159" s="301"/>
      <c r="R159" s="301"/>
      <c r="S159" s="301"/>
      <c r="T159" s="301"/>
    </row>
    <row r="160" spans="1:20" x14ac:dyDescent="0.35">
      <c r="A160" s="301"/>
      <c r="B160" s="301"/>
      <c r="C160" s="301"/>
      <c r="D160" s="301"/>
      <c r="E160" s="301"/>
      <c r="F160" s="301"/>
      <c r="G160" s="301"/>
      <c r="H160" s="301"/>
      <c r="I160" s="301"/>
      <c r="J160" s="301"/>
      <c r="K160" s="301"/>
      <c r="L160" s="301"/>
      <c r="M160" s="301"/>
      <c r="N160" s="301"/>
      <c r="O160" s="301"/>
      <c r="P160" s="301"/>
      <c r="Q160" s="301"/>
      <c r="R160" s="301"/>
      <c r="S160" s="301"/>
      <c r="T160" s="301"/>
    </row>
    <row r="161" spans="1:20" x14ac:dyDescent="0.35">
      <c r="A161" s="301"/>
      <c r="B161" s="301"/>
      <c r="C161" s="301"/>
      <c r="D161" s="301"/>
      <c r="E161" s="301"/>
      <c r="F161" s="301"/>
      <c r="G161" s="301"/>
      <c r="H161" s="301"/>
      <c r="I161" s="301"/>
      <c r="J161" s="301"/>
      <c r="K161" s="301"/>
      <c r="L161" s="301"/>
      <c r="M161" s="301"/>
      <c r="N161" s="301"/>
      <c r="O161" s="301"/>
      <c r="P161" s="301"/>
      <c r="Q161" s="301"/>
      <c r="R161" s="301"/>
      <c r="S161" s="301"/>
      <c r="T161" s="301"/>
    </row>
    <row r="162" spans="1:20" x14ac:dyDescent="0.35">
      <c r="A162" s="301"/>
      <c r="B162" s="301"/>
      <c r="C162" s="301"/>
      <c r="D162" s="301"/>
      <c r="E162" s="301"/>
      <c r="F162" s="301"/>
      <c r="G162" s="301"/>
      <c r="H162" s="301"/>
      <c r="I162" s="301"/>
      <c r="J162" s="301"/>
      <c r="K162" s="301"/>
      <c r="L162" s="301"/>
      <c r="M162" s="301"/>
      <c r="N162" s="301"/>
      <c r="O162" s="301"/>
      <c r="P162" s="301"/>
      <c r="Q162" s="301"/>
      <c r="R162" s="301"/>
      <c r="S162" s="301"/>
      <c r="T162" s="301"/>
    </row>
    <row r="163" spans="1:20" x14ac:dyDescent="0.35">
      <c r="A163" s="301"/>
      <c r="B163" s="301"/>
      <c r="C163" s="301"/>
      <c r="D163" s="301"/>
      <c r="E163" s="301"/>
      <c r="F163" s="301"/>
      <c r="G163" s="301"/>
      <c r="H163" s="301"/>
      <c r="I163" s="301"/>
      <c r="J163" s="301"/>
      <c r="K163" s="301"/>
      <c r="L163" s="301"/>
      <c r="M163" s="301"/>
      <c r="N163" s="301"/>
      <c r="O163" s="301"/>
      <c r="P163" s="301"/>
      <c r="Q163" s="301"/>
      <c r="R163" s="301"/>
      <c r="S163" s="301"/>
      <c r="T163" s="301"/>
    </row>
    <row r="164" spans="1:20" x14ac:dyDescent="0.35">
      <c r="A164" s="301"/>
      <c r="B164" s="301"/>
      <c r="C164" s="301"/>
      <c r="D164" s="301"/>
      <c r="E164" s="301"/>
      <c r="F164" s="301"/>
      <c r="G164" s="301"/>
      <c r="H164" s="301"/>
      <c r="I164" s="301"/>
      <c r="J164" s="301"/>
      <c r="K164" s="301"/>
      <c r="L164" s="301"/>
      <c r="M164" s="301"/>
      <c r="N164" s="301"/>
      <c r="O164" s="301"/>
      <c r="P164" s="301"/>
      <c r="Q164" s="301"/>
      <c r="R164" s="301"/>
      <c r="S164" s="301"/>
      <c r="T164" s="301"/>
    </row>
    <row r="165" spans="1:20" x14ac:dyDescent="0.35">
      <c r="A165" s="301"/>
      <c r="B165" s="301"/>
      <c r="C165" s="301"/>
      <c r="D165" s="301"/>
      <c r="E165" s="301"/>
      <c r="F165" s="301"/>
      <c r="G165" s="301"/>
      <c r="H165" s="301"/>
      <c r="I165" s="301"/>
      <c r="J165" s="301"/>
      <c r="K165" s="301"/>
      <c r="L165" s="301"/>
      <c r="M165" s="301"/>
      <c r="N165" s="301"/>
      <c r="O165" s="301"/>
      <c r="P165" s="301"/>
      <c r="Q165" s="301"/>
      <c r="R165" s="301"/>
      <c r="S165" s="301"/>
      <c r="T165" s="301"/>
    </row>
    <row r="166" spans="1:20" x14ac:dyDescent="0.35">
      <c r="A166" s="301"/>
      <c r="B166" s="301"/>
      <c r="C166" s="301"/>
      <c r="D166" s="301"/>
      <c r="E166" s="301"/>
      <c r="F166" s="301"/>
      <c r="G166" s="301"/>
      <c r="H166" s="301"/>
      <c r="I166" s="301"/>
      <c r="J166" s="301"/>
      <c r="K166" s="301"/>
      <c r="L166" s="301"/>
      <c r="M166" s="301"/>
      <c r="N166" s="301"/>
      <c r="O166" s="301"/>
      <c r="P166" s="301"/>
      <c r="Q166" s="301"/>
      <c r="R166" s="301"/>
      <c r="S166" s="301"/>
      <c r="T166" s="301"/>
    </row>
    <row r="167" spans="1:20" x14ac:dyDescent="0.35">
      <c r="A167" s="301"/>
      <c r="B167" s="301"/>
      <c r="C167" s="301"/>
      <c r="D167" s="301"/>
      <c r="E167" s="301"/>
      <c r="F167" s="301"/>
      <c r="G167" s="301"/>
      <c r="H167" s="301"/>
      <c r="I167" s="301"/>
      <c r="J167" s="301"/>
      <c r="K167" s="301"/>
      <c r="L167" s="301"/>
      <c r="M167" s="301"/>
      <c r="N167" s="301"/>
      <c r="O167" s="301"/>
      <c r="P167" s="301"/>
      <c r="Q167" s="301"/>
      <c r="R167" s="301"/>
      <c r="S167" s="301"/>
      <c r="T167" s="301"/>
    </row>
    <row r="168" spans="1:20" x14ac:dyDescent="0.35">
      <c r="A168" s="301"/>
      <c r="B168" s="301"/>
      <c r="C168" s="301"/>
      <c r="D168" s="301"/>
      <c r="E168" s="301"/>
      <c r="F168" s="301"/>
      <c r="G168" s="301"/>
      <c r="H168" s="301"/>
      <c r="I168" s="301"/>
      <c r="J168" s="301"/>
      <c r="K168" s="301"/>
      <c r="L168" s="301"/>
      <c r="M168" s="301"/>
      <c r="N168" s="301"/>
      <c r="O168" s="301"/>
      <c r="P168" s="301"/>
      <c r="Q168" s="301"/>
      <c r="R168" s="301"/>
      <c r="S168" s="301"/>
      <c r="T168" s="301"/>
    </row>
    <row r="169" spans="1:20" x14ac:dyDescent="0.35">
      <c r="A169" s="301"/>
      <c r="B169" s="301"/>
      <c r="C169" s="301"/>
      <c r="D169" s="301"/>
      <c r="E169" s="301"/>
      <c r="F169" s="301"/>
      <c r="G169" s="301"/>
      <c r="H169" s="301"/>
      <c r="I169" s="301"/>
      <c r="J169" s="301"/>
      <c r="K169" s="301"/>
      <c r="L169" s="301"/>
      <c r="M169" s="301"/>
      <c r="N169" s="301"/>
      <c r="O169" s="301"/>
      <c r="P169" s="301"/>
      <c r="Q169" s="301"/>
      <c r="R169" s="301"/>
      <c r="S169" s="301"/>
      <c r="T169" s="301"/>
    </row>
    <row r="170" spans="1:20" x14ac:dyDescent="0.35">
      <c r="A170" s="301"/>
      <c r="B170" s="301"/>
      <c r="C170" s="301"/>
      <c r="D170" s="301"/>
      <c r="E170" s="301"/>
      <c r="F170" s="301"/>
      <c r="G170" s="301"/>
      <c r="H170" s="301"/>
      <c r="I170" s="301"/>
      <c r="J170" s="301"/>
      <c r="K170" s="301"/>
      <c r="L170" s="301"/>
      <c r="M170" s="301"/>
      <c r="N170" s="301"/>
      <c r="O170" s="301"/>
      <c r="P170" s="301"/>
      <c r="Q170" s="301"/>
      <c r="R170" s="301"/>
      <c r="S170" s="301"/>
      <c r="T170" s="301"/>
    </row>
    <row r="171" spans="1:20" x14ac:dyDescent="0.35">
      <c r="A171" s="301"/>
      <c r="B171" s="301"/>
      <c r="C171" s="301"/>
      <c r="D171" s="301"/>
      <c r="E171" s="301"/>
      <c r="F171" s="301"/>
      <c r="G171" s="301"/>
      <c r="H171" s="301"/>
      <c r="I171" s="301"/>
      <c r="J171" s="301"/>
      <c r="K171" s="301"/>
      <c r="L171" s="301"/>
      <c r="M171" s="301"/>
      <c r="N171" s="301"/>
      <c r="O171" s="301"/>
      <c r="P171" s="301"/>
      <c r="Q171" s="301"/>
      <c r="R171" s="301"/>
      <c r="S171" s="301"/>
      <c r="T171" s="301"/>
    </row>
    <row r="172" spans="1:20" x14ac:dyDescent="0.35">
      <c r="A172" s="301"/>
      <c r="B172" s="301"/>
      <c r="C172" s="301"/>
      <c r="D172" s="301"/>
      <c r="E172" s="301"/>
      <c r="F172" s="301"/>
      <c r="G172" s="301"/>
      <c r="H172" s="301"/>
      <c r="I172" s="301"/>
      <c r="J172" s="301"/>
      <c r="K172" s="301"/>
      <c r="L172" s="301"/>
      <c r="M172" s="301"/>
      <c r="N172" s="301"/>
      <c r="O172" s="301"/>
      <c r="P172" s="301"/>
      <c r="Q172" s="301"/>
      <c r="R172" s="301"/>
      <c r="S172" s="301"/>
      <c r="T172" s="301"/>
    </row>
    <row r="173" spans="1:20" x14ac:dyDescent="0.35">
      <c r="A173" s="301"/>
      <c r="B173" s="301"/>
      <c r="C173" s="301"/>
      <c r="D173" s="301"/>
      <c r="E173" s="301"/>
      <c r="F173" s="301"/>
      <c r="G173" s="301"/>
      <c r="H173" s="301"/>
      <c r="I173" s="301"/>
      <c r="J173" s="301"/>
      <c r="K173" s="301"/>
      <c r="L173" s="301"/>
      <c r="M173" s="301"/>
      <c r="N173" s="301"/>
      <c r="O173" s="301"/>
      <c r="P173" s="301"/>
      <c r="Q173" s="301"/>
      <c r="R173" s="301"/>
      <c r="S173" s="301"/>
      <c r="T173" s="301"/>
    </row>
    <row r="174" spans="1:20" x14ac:dyDescent="0.35">
      <c r="A174" s="301"/>
      <c r="B174" s="301"/>
      <c r="C174" s="301"/>
      <c r="D174" s="301"/>
      <c r="E174" s="301"/>
      <c r="F174" s="301"/>
      <c r="G174" s="301"/>
      <c r="H174" s="301"/>
      <c r="I174" s="301"/>
      <c r="J174" s="301"/>
      <c r="K174" s="301"/>
      <c r="L174" s="301"/>
      <c r="M174" s="301"/>
      <c r="N174" s="301"/>
      <c r="O174" s="301"/>
      <c r="P174" s="301"/>
      <c r="Q174" s="301"/>
      <c r="R174" s="301"/>
      <c r="S174" s="301"/>
      <c r="T174" s="301"/>
    </row>
    <row r="175" spans="1:20" x14ac:dyDescent="0.35">
      <c r="A175" s="301"/>
      <c r="B175" s="301"/>
      <c r="C175" s="301"/>
      <c r="D175" s="301"/>
      <c r="E175" s="301"/>
      <c r="F175" s="301"/>
      <c r="G175" s="301"/>
      <c r="H175" s="301"/>
      <c r="I175" s="301"/>
      <c r="J175" s="301"/>
      <c r="K175" s="301"/>
      <c r="L175" s="301"/>
      <c r="M175" s="301"/>
      <c r="N175" s="301"/>
      <c r="O175" s="301"/>
      <c r="P175" s="301"/>
      <c r="Q175" s="301"/>
      <c r="R175" s="301"/>
      <c r="S175" s="301"/>
      <c r="T175" s="301"/>
    </row>
    <row r="176" spans="1:20" x14ac:dyDescent="0.35">
      <c r="A176" s="301"/>
      <c r="B176" s="301"/>
      <c r="C176" s="301"/>
      <c r="D176" s="301"/>
      <c r="E176" s="301"/>
      <c r="F176" s="301"/>
      <c r="G176" s="301"/>
      <c r="H176" s="301"/>
      <c r="I176" s="301"/>
      <c r="J176" s="301"/>
      <c r="K176" s="301"/>
      <c r="L176" s="301"/>
      <c r="M176" s="301"/>
      <c r="N176" s="301"/>
      <c r="O176" s="301"/>
      <c r="P176" s="301"/>
      <c r="Q176" s="301"/>
      <c r="R176" s="301"/>
      <c r="S176" s="301"/>
      <c r="T176" s="301"/>
    </row>
    <row r="177" spans="1:20" x14ac:dyDescent="0.35">
      <c r="A177" s="301"/>
      <c r="B177" s="301"/>
      <c r="C177" s="301"/>
      <c r="D177" s="301"/>
      <c r="E177" s="301"/>
      <c r="F177" s="301"/>
      <c r="G177" s="301"/>
      <c r="H177" s="301"/>
      <c r="I177" s="301"/>
      <c r="J177" s="301"/>
      <c r="K177" s="301"/>
      <c r="L177" s="301"/>
      <c r="M177" s="301"/>
      <c r="N177" s="301"/>
      <c r="O177" s="301"/>
      <c r="P177" s="301"/>
      <c r="Q177" s="301"/>
      <c r="R177" s="301"/>
      <c r="S177" s="301"/>
      <c r="T177" s="301"/>
    </row>
    <row r="178" spans="1:20" x14ac:dyDescent="0.35">
      <c r="A178" s="301"/>
      <c r="B178" s="301"/>
      <c r="C178" s="301"/>
      <c r="D178" s="301"/>
      <c r="E178" s="301"/>
      <c r="F178" s="301"/>
      <c r="G178" s="301"/>
      <c r="H178" s="301"/>
      <c r="I178" s="301"/>
      <c r="J178" s="301"/>
      <c r="K178" s="301"/>
      <c r="L178" s="301"/>
      <c r="M178" s="301"/>
      <c r="N178" s="301"/>
      <c r="O178" s="301"/>
      <c r="P178" s="301"/>
      <c r="Q178" s="301"/>
      <c r="R178" s="301"/>
      <c r="S178" s="301"/>
      <c r="T178" s="301"/>
    </row>
    <row r="179" spans="1:20" x14ac:dyDescent="0.35">
      <c r="A179" s="301"/>
      <c r="B179" s="301"/>
      <c r="C179" s="301"/>
      <c r="D179" s="301"/>
      <c r="E179" s="301"/>
      <c r="F179" s="301"/>
      <c r="G179" s="301"/>
      <c r="H179" s="301"/>
      <c r="I179" s="301"/>
      <c r="J179" s="301"/>
      <c r="K179" s="301"/>
      <c r="L179" s="301"/>
      <c r="M179" s="301"/>
      <c r="N179" s="301"/>
      <c r="O179" s="301"/>
      <c r="P179" s="301"/>
      <c r="Q179" s="301"/>
      <c r="R179" s="301"/>
      <c r="S179" s="301"/>
      <c r="T179" s="301"/>
    </row>
    <row r="180" spans="1:20" x14ac:dyDescent="0.35">
      <c r="A180" s="301"/>
      <c r="B180" s="301"/>
      <c r="C180" s="301"/>
      <c r="D180" s="301"/>
      <c r="E180" s="301"/>
      <c r="F180" s="301"/>
      <c r="G180" s="301"/>
      <c r="H180" s="301"/>
      <c r="I180" s="301"/>
      <c r="J180" s="301"/>
      <c r="K180" s="301"/>
      <c r="L180" s="301"/>
      <c r="M180" s="301"/>
      <c r="N180" s="301"/>
      <c r="O180" s="301"/>
      <c r="P180" s="301"/>
      <c r="Q180" s="301"/>
      <c r="R180" s="301"/>
      <c r="S180" s="301"/>
      <c r="T180" s="301"/>
    </row>
    <row r="181" spans="1:20" x14ac:dyDescent="0.35">
      <c r="A181" s="301"/>
      <c r="B181" s="301"/>
      <c r="C181" s="301"/>
      <c r="D181" s="301"/>
      <c r="E181" s="301"/>
      <c r="F181" s="301"/>
      <c r="G181" s="301"/>
      <c r="H181" s="301"/>
      <c r="I181" s="301"/>
      <c r="J181" s="301"/>
      <c r="K181" s="301"/>
      <c r="L181" s="301"/>
      <c r="M181" s="301"/>
      <c r="N181" s="301"/>
      <c r="O181" s="301"/>
      <c r="P181" s="301"/>
      <c r="Q181" s="301"/>
      <c r="R181" s="301"/>
      <c r="S181" s="301"/>
      <c r="T181" s="301"/>
    </row>
    <row r="182" spans="1:20" x14ac:dyDescent="0.35">
      <c r="A182" s="301"/>
      <c r="B182" s="301"/>
      <c r="C182" s="301"/>
      <c r="D182" s="301"/>
      <c r="E182" s="301"/>
      <c r="F182" s="301"/>
      <c r="G182" s="301"/>
      <c r="H182" s="301"/>
      <c r="I182" s="301"/>
      <c r="J182" s="301"/>
      <c r="K182" s="301"/>
      <c r="L182" s="301"/>
      <c r="M182" s="301"/>
      <c r="N182" s="301"/>
      <c r="O182" s="301"/>
      <c r="P182" s="301"/>
      <c r="Q182" s="301"/>
      <c r="R182" s="301"/>
      <c r="S182" s="301"/>
      <c r="T182" s="301"/>
    </row>
    <row r="183" spans="1:20" x14ac:dyDescent="0.35">
      <c r="A183" s="301"/>
      <c r="B183" s="301"/>
      <c r="C183" s="301"/>
      <c r="D183" s="301"/>
      <c r="E183" s="301"/>
      <c r="F183" s="301"/>
      <c r="G183" s="301"/>
      <c r="H183" s="301"/>
      <c r="I183" s="301"/>
      <c r="J183" s="301"/>
      <c r="K183" s="301"/>
      <c r="L183" s="301"/>
      <c r="M183" s="301"/>
      <c r="N183" s="301"/>
      <c r="O183" s="301"/>
      <c r="P183" s="301"/>
      <c r="Q183" s="301"/>
      <c r="R183" s="301"/>
      <c r="S183" s="301"/>
      <c r="T183" s="301"/>
    </row>
    <row r="184" spans="1:20" x14ac:dyDescent="0.35">
      <c r="A184" s="301"/>
      <c r="B184" s="301"/>
      <c r="C184" s="301"/>
      <c r="D184" s="301"/>
      <c r="E184" s="301"/>
      <c r="F184" s="301"/>
      <c r="G184" s="301"/>
      <c r="H184" s="301"/>
      <c r="I184" s="301"/>
      <c r="J184" s="301"/>
      <c r="K184" s="301"/>
      <c r="L184" s="301"/>
      <c r="M184" s="301"/>
      <c r="N184" s="301"/>
      <c r="O184" s="301"/>
      <c r="P184" s="301"/>
      <c r="Q184" s="301"/>
      <c r="R184" s="301"/>
      <c r="S184" s="301"/>
      <c r="T184" s="301"/>
    </row>
    <row r="185" spans="1:20" x14ac:dyDescent="0.35">
      <c r="A185" s="301"/>
      <c r="B185" s="301"/>
      <c r="C185" s="301"/>
      <c r="D185" s="301"/>
      <c r="E185" s="301"/>
      <c r="F185" s="301"/>
      <c r="G185" s="301"/>
      <c r="H185" s="301"/>
      <c r="I185" s="301"/>
      <c r="J185" s="301"/>
      <c r="K185" s="301"/>
      <c r="L185" s="301"/>
      <c r="M185" s="301"/>
      <c r="N185" s="301"/>
      <c r="O185" s="301"/>
      <c r="P185" s="301"/>
      <c r="Q185" s="301"/>
      <c r="R185" s="301"/>
      <c r="S185" s="301"/>
      <c r="T185" s="301"/>
    </row>
    <row r="186" spans="1:20" x14ac:dyDescent="0.35">
      <c r="A186" s="301"/>
      <c r="B186" s="301"/>
      <c r="C186" s="301"/>
      <c r="D186" s="301"/>
      <c r="E186" s="301"/>
      <c r="F186" s="301"/>
      <c r="G186" s="301"/>
      <c r="H186" s="301"/>
      <c r="I186" s="301"/>
      <c r="J186" s="301"/>
      <c r="K186" s="301"/>
      <c r="L186" s="301"/>
      <c r="M186" s="301"/>
      <c r="N186" s="301"/>
      <c r="O186" s="301"/>
      <c r="P186" s="301"/>
      <c r="Q186" s="301"/>
      <c r="R186" s="301"/>
      <c r="S186" s="301"/>
      <c r="T186" s="301"/>
    </row>
    <row r="187" spans="1:20" x14ac:dyDescent="0.35">
      <c r="A187" s="301"/>
      <c r="B187" s="301"/>
      <c r="C187" s="301"/>
      <c r="D187" s="301"/>
      <c r="E187" s="301"/>
      <c r="F187" s="301"/>
      <c r="G187" s="301"/>
      <c r="H187" s="301"/>
      <c r="I187" s="301"/>
      <c r="J187" s="301"/>
      <c r="K187" s="301"/>
      <c r="L187" s="301"/>
      <c r="M187" s="301"/>
      <c r="N187" s="301"/>
      <c r="O187" s="301"/>
      <c r="P187" s="301"/>
      <c r="Q187" s="301"/>
      <c r="R187" s="301"/>
      <c r="S187" s="301"/>
      <c r="T187" s="301"/>
    </row>
    <row r="188" spans="1:20" x14ac:dyDescent="0.35">
      <c r="A188" s="301"/>
      <c r="B188" s="301"/>
      <c r="C188" s="301"/>
      <c r="D188" s="301"/>
      <c r="E188" s="301"/>
      <c r="F188" s="301"/>
      <c r="G188" s="301"/>
      <c r="H188" s="301"/>
      <c r="I188" s="301"/>
      <c r="J188" s="301"/>
      <c r="K188" s="301"/>
      <c r="L188" s="301"/>
      <c r="M188" s="301"/>
      <c r="N188" s="301"/>
      <c r="O188" s="301"/>
      <c r="P188" s="301"/>
      <c r="Q188" s="301"/>
      <c r="R188" s="301"/>
      <c r="S188" s="301"/>
      <c r="T188" s="301"/>
    </row>
    <row r="189" spans="1:20" x14ac:dyDescent="0.35">
      <c r="A189" s="301"/>
      <c r="B189" s="301"/>
      <c r="C189" s="301"/>
      <c r="D189" s="301"/>
      <c r="E189" s="301"/>
      <c r="F189" s="301"/>
      <c r="G189" s="301"/>
      <c r="H189" s="301"/>
      <c r="I189" s="301"/>
      <c r="J189" s="301"/>
      <c r="K189" s="301"/>
      <c r="L189" s="301"/>
      <c r="M189" s="301"/>
      <c r="N189" s="301"/>
      <c r="O189" s="301"/>
      <c r="P189" s="301"/>
      <c r="Q189" s="301"/>
      <c r="R189" s="301"/>
      <c r="S189" s="301"/>
      <c r="T189" s="301"/>
    </row>
    <row r="190" spans="1:20" x14ac:dyDescent="0.35">
      <c r="A190" s="301"/>
      <c r="B190" s="301"/>
      <c r="C190" s="301"/>
      <c r="D190" s="301"/>
      <c r="E190" s="301"/>
      <c r="F190" s="301"/>
      <c r="G190" s="301"/>
      <c r="H190" s="301"/>
      <c r="I190" s="301"/>
      <c r="J190" s="301"/>
      <c r="K190" s="301"/>
      <c r="L190" s="301"/>
      <c r="M190" s="301"/>
      <c r="N190" s="301"/>
      <c r="O190" s="301"/>
      <c r="P190" s="301"/>
      <c r="Q190" s="301"/>
      <c r="R190" s="301"/>
      <c r="S190" s="301"/>
      <c r="T190" s="301"/>
    </row>
    <row r="191" spans="1:20" x14ac:dyDescent="0.35">
      <c r="A191" s="301"/>
      <c r="B191" s="301"/>
      <c r="C191" s="301"/>
      <c r="D191" s="301"/>
      <c r="E191" s="301"/>
      <c r="F191" s="301"/>
      <c r="G191" s="301"/>
      <c r="H191" s="301"/>
      <c r="I191" s="301"/>
      <c r="J191" s="301"/>
      <c r="K191" s="301"/>
      <c r="L191" s="301"/>
      <c r="M191" s="301"/>
      <c r="N191" s="301"/>
      <c r="O191" s="301"/>
      <c r="P191" s="301"/>
      <c r="Q191" s="301"/>
      <c r="R191" s="301"/>
      <c r="S191" s="301"/>
      <c r="T191" s="301"/>
    </row>
    <row r="192" spans="1:20" x14ac:dyDescent="0.35">
      <c r="A192" s="301"/>
      <c r="B192" s="301"/>
      <c r="C192" s="301"/>
      <c r="D192" s="301"/>
      <c r="E192" s="301"/>
      <c r="F192" s="301"/>
      <c r="G192" s="301"/>
      <c r="H192" s="301"/>
      <c r="I192" s="301"/>
      <c r="J192" s="301"/>
      <c r="K192" s="301"/>
      <c r="L192" s="301"/>
      <c r="M192" s="301"/>
      <c r="N192" s="301"/>
      <c r="O192" s="301"/>
      <c r="P192" s="301"/>
      <c r="Q192" s="301"/>
      <c r="R192" s="301"/>
      <c r="S192" s="301"/>
      <c r="T192" s="301"/>
    </row>
    <row r="193" spans="1:20" x14ac:dyDescent="0.35">
      <c r="A193" s="301"/>
      <c r="B193" s="301"/>
      <c r="C193" s="301"/>
      <c r="D193" s="301"/>
      <c r="E193" s="301"/>
      <c r="F193" s="301"/>
      <c r="G193" s="301"/>
      <c r="H193" s="301"/>
      <c r="I193" s="301"/>
      <c r="J193" s="301"/>
      <c r="K193" s="301"/>
      <c r="L193" s="301"/>
      <c r="M193" s="301"/>
      <c r="N193" s="301"/>
      <c r="O193" s="301"/>
      <c r="P193" s="301"/>
      <c r="Q193" s="301"/>
      <c r="R193" s="301"/>
      <c r="S193" s="301"/>
      <c r="T193" s="301"/>
    </row>
    <row r="194" spans="1:20" x14ac:dyDescent="0.35">
      <c r="A194" s="301"/>
      <c r="B194" s="301"/>
      <c r="C194" s="301"/>
      <c r="D194" s="301"/>
      <c r="E194" s="301"/>
      <c r="F194" s="301"/>
      <c r="G194" s="301"/>
      <c r="H194" s="301"/>
      <c r="I194" s="301"/>
      <c r="J194" s="301"/>
      <c r="K194" s="301"/>
      <c r="L194" s="301"/>
      <c r="M194" s="301"/>
      <c r="N194" s="301"/>
      <c r="O194" s="301"/>
      <c r="P194" s="301"/>
      <c r="Q194" s="301"/>
      <c r="R194" s="301"/>
      <c r="S194" s="301"/>
      <c r="T194" s="301"/>
    </row>
    <row r="195" spans="1:20" x14ac:dyDescent="0.35">
      <c r="A195" s="301"/>
      <c r="B195" s="301"/>
      <c r="C195" s="301"/>
      <c r="D195" s="301"/>
      <c r="E195" s="301"/>
      <c r="F195" s="301"/>
      <c r="G195" s="301"/>
      <c r="H195" s="301"/>
      <c r="I195" s="301"/>
      <c r="J195" s="301"/>
      <c r="K195" s="301"/>
      <c r="L195" s="301"/>
      <c r="M195" s="301"/>
      <c r="N195" s="301"/>
      <c r="O195" s="301"/>
      <c r="P195" s="301"/>
      <c r="Q195" s="301"/>
      <c r="R195" s="301"/>
      <c r="S195" s="301"/>
      <c r="T195" s="301"/>
    </row>
    <row r="196" spans="1:20" x14ac:dyDescent="0.35">
      <c r="A196" s="301"/>
      <c r="B196" s="301"/>
      <c r="C196" s="301"/>
      <c r="D196" s="301"/>
      <c r="E196" s="301"/>
      <c r="F196" s="301"/>
      <c r="G196" s="301"/>
      <c r="H196" s="301"/>
      <c r="I196" s="301"/>
      <c r="J196" s="301"/>
      <c r="K196" s="301"/>
      <c r="L196" s="301"/>
      <c r="M196" s="301"/>
      <c r="N196" s="301"/>
      <c r="O196" s="301"/>
      <c r="P196" s="301"/>
      <c r="Q196" s="301"/>
      <c r="R196" s="301"/>
      <c r="S196" s="301"/>
      <c r="T196" s="301"/>
    </row>
    <row r="197" spans="1:20" x14ac:dyDescent="0.35">
      <c r="A197" s="301"/>
      <c r="B197" s="301"/>
      <c r="C197" s="301"/>
      <c r="D197" s="301"/>
      <c r="E197" s="301"/>
      <c r="F197" s="301"/>
      <c r="G197" s="301"/>
      <c r="H197" s="301"/>
      <c r="I197" s="301"/>
      <c r="J197" s="301"/>
      <c r="K197" s="301"/>
      <c r="L197" s="301"/>
      <c r="M197" s="301"/>
      <c r="N197" s="301"/>
      <c r="O197" s="301"/>
      <c r="P197" s="301"/>
      <c r="Q197" s="301"/>
      <c r="R197" s="301"/>
      <c r="S197" s="301"/>
      <c r="T197" s="301"/>
    </row>
    <row r="198" spans="1:20" x14ac:dyDescent="0.35">
      <c r="A198" s="301"/>
      <c r="B198" s="301"/>
      <c r="C198" s="301"/>
      <c r="D198" s="301"/>
      <c r="E198" s="301"/>
      <c r="F198" s="301"/>
      <c r="G198" s="301"/>
      <c r="H198" s="301"/>
      <c r="I198" s="301"/>
      <c r="J198" s="301"/>
      <c r="K198" s="301"/>
      <c r="L198" s="301"/>
      <c r="M198" s="301"/>
      <c r="N198" s="301"/>
      <c r="O198" s="301"/>
      <c r="P198" s="301"/>
      <c r="Q198" s="301"/>
      <c r="R198" s="301"/>
      <c r="S198" s="301"/>
      <c r="T198" s="301"/>
    </row>
    <row r="199" spans="1:20" x14ac:dyDescent="0.35">
      <c r="A199" s="301"/>
      <c r="B199" s="301"/>
      <c r="C199" s="301"/>
      <c r="D199" s="301"/>
      <c r="E199" s="301"/>
      <c r="F199" s="301"/>
      <c r="G199" s="301"/>
      <c r="H199" s="301"/>
      <c r="I199" s="301"/>
      <c r="J199" s="301"/>
      <c r="K199" s="301"/>
      <c r="L199" s="301"/>
      <c r="M199" s="301"/>
      <c r="N199" s="301"/>
      <c r="O199" s="301"/>
      <c r="P199" s="301"/>
      <c r="Q199" s="301"/>
      <c r="R199" s="301"/>
      <c r="S199" s="301"/>
      <c r="T199" s="301"/>
    </row>
    <row r="200" spans="1:20" x14ac:dyDescent="0.35">
      <c r="A200" s="301"/>
      <c r="B200" s="301"/>
      <c r="C200" s="301"/>
      <c r="D200" s="301"/>
      <c r="E200" s="301"/>
      <c r="F200" s="301"/>
      <c r="G200" s="301"/>
      <c r="H200" s="301"/>
      <c r="I200" s="301"/>
      <c r="J200" s="301"/>
      <c r="K200" s="301"/>
      <c r="L200" s="301"/>
      <c r="M200" s="301"/>
      <c r="N200" s="301"/>
      <c r="O200" s="301"/>
      <c r="P200" s="301"/>
      <c r="Q200" s="301"/>
      <c r="R200" s="301"/>
      <c r="S200" s="301"/>
      <c r="T200" s="301"/>
    </row>
    <row r="201" spans="1:20" x14ac:dyDescent="0.35">
      <c r="A201" s="301"/>
      <c r="B201" s="301"/>
      <c r="C201" s="301"/>
      <c r="D201" s="301"/>
      <c r="E201" s="301"/>
      <c r="F201" s="301"/>
      <c r="G201" s="301"/>
      <c r="H201" s="301"/>
      <c r="I201" s="301"/>
      <c r="J201" s="301"/>
      <c r="K201" s="301"/>
      <c r="L201" s="301"/>
      <c r="M201" s="301"/>
      <c r="N201" s="301"/>
      <c r="O201" s="301"/>
      <c r="P201" s="301"/>
      <c r="Q201" s="301"/>
      <c r="R201" s="301"/>
      <c r="S201" s="301"/>
      <c r="T201" s="301"/>
    </row>
    <row r="202" spans="1:20" x14ac:dyDescent="0.35">
      <c r="A202" s="301"/>
      <c r="B202" s="301"/>
      <c r="C202" s="301"/>
      <c r="D202" s="301"/>
      <c r="E202" s="301"/>
      <c r="F202" s="301"/>
      <c r="G202" s="301"/>
      <c r="H202" s="301"/>
      <c r="I202" s="301"/>
      <c r="J202" s="301"/>
      <c r="K202" s="301"/>
      <c r="L202" s="301"/>
      <c r="M202" s="301"/>
      <c r="N202" s="301"/>
      <c r="O202" s="301"/>
      <c r="P202" s="301"/>
      <c r="Q202" s="301"/>
      <c r="R202" s="301"/>
      <c r="S202" s="301"/>
      <c r="T202" s="301"/>
    </row>
    <row r="203" spans="1:20" x14ac:dyDescent="0.35">
      <c r="A203" s="301"/>
      <c r="B203" s="301"/>
      <c r="C203" s="301"/>
      <c r="D203" s="301"/>
      <c r="E203" s="301"/>
      <c r="F203" s="301"/>
      <c r="G203" s="301"/>
      <c r="H203" s="301"/>
      <c r="I203" s="301"/>
      <c r="J203" s="301"/>
      <c r="K203" s="301"/>
      <c r="L203" s="301"/>
      <c r="M203" s="301"/>
      <c r="N203" s="301"/>
      <c r="O203" s="301"/>
      <c r="P203" s="301"/>
      <c r="Q203" s="301"/>
      <c r="R203" s="301"/>
      <c r="S203" s="301"/>
      <c r="T203" s="301"/>
    </row>
    <row r="204" spans="1:20" x14ac:dyDescent="0.35">
      <c r="A204" s="301"/>
      <c r="B204" s="301"/>
      <c r="C204" s="301"/>
      <c r="D204" s="301"/>
      <c r="E204" s="301"/>
      <c r="F204" s="301"/>
      <c r="G204" s="301"/>
      <c r="H204" s="301"/>
      <c r="I204" s="301"/>
      <c r="J204" s="301"/>
      <c r="K204" s="301"/>
      <c r="L204" s="301"/>
      <c r="M204" s="301"/>
      <c r="N204" s="301"/>
      <c r="O204" s="301"/>
      <c r="P204" s="301"/>
      <c r="Q204" s="301"/>
      <c r="R204" s="301"/>
      <c r="S204" s="301"/>
      <c r="T204" s="301"/>
    </row>
    <row r="205" spans="1:20" x14ac:dyDescent="0.35">
      <c r="A205" s="301"/>
      <c r="B205" s="301"/>
      <c r="C205" s="301"/>
      <c r="D205" s="301"/>
      <c r="E205" s="301"/>
      <c r="F205" s="301"/>
      <c r="G205" s="301"/>
      <c r="H205" s="301"/>
      <c r="I205" s="301"/>
      <c r="J205" s="301"/>
      <c r="K205" s="301"/>
      <c r="L205" s="301"/>
      <c r="M205" s="301"/>
      <c r="N205" s="301"/>
      <c r="O205" s="301"/>
      <c r="P205" s="301"/>
      <c r="Q205" s="301"/>
      <c r="R205" s="301"/>
      <c r="S205" s="301"/>
      <c r="T205" s="301"/>
    </row>
    <row r="206" spans="1:20" x14ac:dyDescent="0.35">
      <c r="A206" s="301"/>
      <c r="B206" s="301"/>
      <c r="C206" s="301"/>
      <c r="D206" s="301"/>
      <c r="E206" s="301"/>
      <c r="F206" s="301"/>
      <c r="G206" s="301"/>
      <c r="H206" s="301"/>
      <c r="I206" s="301"/>
      <c r="J206" s="301"/>
      <c r="K206" s="301"/>
      <c r="L206" s="301"/>
      <c r="M206" s="301"/>
      <c r="N206" s="301"/>
      <c r="O206" s="301"/>
      <c r="P206" s="301"/>
      <c r="Q206" s="301"/>
      <c r="R206" s="301"/>
      <c r="S206" s="301"/>
      <c r="T206" s="301"/>
    </row>
    <row r="207" spans="1:20" x14ac:dyDescent="0.35">
      <c r="A207" s="301"/>
      <c r="B207" s="301"/>
      <c r="C207" s="301"/>
      <c r="D207" s="301"/>
      <c r="E207" s="301"/>
      <c r="F207" s="301"/>
      <c r="G207" s="301"/>
      <c r="H207" s="301"/>
      <c r="I207" s="301"/>
      <c r="J207" s="301"/>
      <c r="K207" s="301"/>
      <c r="L207" s="301"/>
      <c r="M207" s="301"/>
      <c r="N207" s="301"/>
      <c r="O207" s="301"/>
      <c r="P207" s="301"/>
      <c r="Q207" s="301"/>
      <c r="R207" s="301"/>
      <c r="S207" s="301"/>
      <c r="T207" s="301"/>
    </row>
    <row r="208" spans="1:20" x14ac:dyDescent="0.35">
      <c r="A208" s="301"/>
      <c r="B208" s="301"/>
      <c r="C208" s="301"/>
      <c r="D208" s="301"/>
      <c r="E208" s="301"/>
      <c r="F208" s="301"/>
      <c r="G208" s="301"/>
      <c r="H208" s="301"/>
      <c r="I208" s="301"/>
      <c r="J208" s="301"/>
      <c r="K208" s="301"/>
      <c r="L208" s="301"/>
      <c r="M208" s="301"/>
      <c r="N208" s="301"/>
      <c r="O208" s="301"/>
      <c r="P208" s="301"/>
      <c r="Q208" s="301"/>
      <c r="R208" s="301"/>
      <c r="S208" s="301"/>
      <c r="T208" s="301"/>
    </row>
    <row r="209" spans="1:20" x14ac:dyDescent="0.35">
      <c r="A209" s="301"/>
      <c r="B209" s="301"/>
      <c r="C209" s="301"/>
      <c r="D209" s="301"/>
      <c r="E209" s="301"/>
      <c r="F209" s="301"/>
      <c r="G209" s="301"/>
      <c r="H209" s="301"/>
      <c r="I209" s="301"/>
      <c r="J209" s="301"/>
      <c r="K209" s="301"/>
      <c r="L209" s="301"/>
      <c r="M209" s="301"/>
      <c r="N209" s="301"/>
      <c r="O209" s="301"/>
      <c r="P209" s="301"/>
      <c r="Q209" s="301"/>
      <c r="R209" s="301"/>
      <c r="S209" s="301"/>
      <c r="T209" s="301"/>
    </row>
    <row r="210" spans="1:20" x14ac:dyDescent="0.35">
      <c r="A210" s="301"/>
      <c r="B210" s="301"/>
      <c r="C210" s="301"/>
      <c r="D210" s="301"/>
      <c r="E210" s="301"/>
      <c r="F210" s="301"/>
      <c r="G210" s="301"/>
      <c r="H210" s="301"/>
      <c r="I210" s="301"/>
      <c r="J210" s="301"/>
      <c r="K210" s="301"/>
      <c r="L210" s="301"/>
      <c r="M210" s="301"/>
      <c r="N210" s="301"/>
      <c r="O210" s="301"/>
      <c r="P210" s="301"/>
      <c r="Q210" s="301"/>
      <c r="R210" s="301"/>
      <c r="S210" s="301"/>
      <c r="T210" s="301"/>
    </row>
    <row r="211" spans="1:20" x14ac:dyDescent="0.35">
      <c r="A211" s="301"/>
      <c r="B211" s="301"/>
      <c r="C211" s="301"/>
      <c r="D211" s="301"/>
      <c r="E211" s="301"/>
      <c r="F211" s="301"/>
      <c r="G211" s="301"/>
      <c r="H211" s="301"/>
      <c r="I211" s="301"/>
      <c r="J211" s="301"/>
      <c r="K211" s="301"/>
      <c r="L211" s="301"/>
      <c r="M211" s="301"/>
      <c r="N211" s="301"/>
      <c r="O211" s="301"/>
      <c r="P211" s="301"/>
      <c r="Q211" s="301"/>
      <c r="R211" s="301"/>
      <c r="S211" s="301"/>
      <c r="T211" s="301"/>
    </row>
    <row r="212" spans="1:20" x14ac:dyDescent="0.35">
      <c r="A212" s="301"/>
      <c r="B212" s="301"/>
      <c r="C212" s="301"/>
      <c r="D212" s="301"/>
      <c r="E212" s="301"/>
      <c r="F212" s="301"/>
      <c r="G212" s="301"/>
      <c r="H212" s="301"/>
      <c r="I212" s="301"/>
      <c r="J212" s="301"/>
      <c r="K212" s="301"/>
      <c r="L212" s="301"/>
      <c r="M212" s="301"/>
      <c r="N212" s="301"/>
      <c r="O212" s="301"/>
      <c r="P212" s="301"/>
      <c r="Q212" s="301"/>
      <c r="R212" s="301"/>
      <c r="S212" s="301"/>
      <c r="T212" s="301"/>
    </row>
    <row r="213" spans="1:20" x14ac:dyDescent="0.35">
      <c r="A213" s="301"/>
      <c r="B213" s="301"/>
      <c r="C213" s="301"/>
      <c r="D213" s="301"/>
      <c r="E213" s="301"/>
      <c r="F213" s="301"/>
      <c r="G213" s="301"/>
      <c r="H213" s="301"/>
      <c r="I213" s="301"/>
      <c r="J213" s="301"/>
      <c r="K213" s="301"/>
      <c r="L213" s="301"/>
      <c r="M213" s="301"/>
      <c r="N213" s="301"/>
      <c r="O213" s="301"/>
      <c r="P213" s="301"/>
      <c r="Q213" s="301"/>
      <c r="R213" s="301"/>
      <c r="S213" s="301"/>
      <c r="T213" s="301"/>
    </row>
    <row r="214" spans="1:20" x14ac:dyDescent="0.35">
      <c r="A214" s="301"/>
      <c r="B214" s="301"/>
      <c r="C214" s="301"/>
      <c r="D214" s="301"/>
      <c r="E214" s="301"/>
      <c r="F214" s="301"/>
      <c r="G214" s="301"/>
      <c r="H214" s="301"/>
      <c r="I214" s="301"/>
      <c r="J214" s="301"/>
      <c r="K214" s="301"/>
      <c r="L214" s="301"/>
      <c r="M214" s="301"/>
      <c r="N214" s="301"/>
      <c r="O214" s="301"/>
      <c r="P214" s="301"/>
      <c r="Q214" s="301"/>
      <c r="R214" s="301"/>
      <c r="S214" s="301"/>
      <c r="T214" s="301"/>
    </row>
    <row r="215" spans="1:20" x14ac:dyDescent="0.35">
      <c r="A215" s="301"/>
      <c r="B215" s="301"/>
      <c r="C215" s="301"/>
      <c r="D215" s="301"/>
      <c r="E215" s="301"/>
      <c r="F215" s="301"/>
      <c r="G215" s="301"/>
      <c r="H215" s="301"/>
      <c r="I215" s="301"/>
      <c r="J215" s="301"/>
      <c r="K215" s="301"/>
      <c r="L215" s="301"/>
      <c r="M215" s="301"/>
      <c r="N215" s="301"/>
      <c r="O215" s="301"/>
      <c r="P215" s="301"/>
      <c r="Q215" s="301"/>
      <c r="R215" s="301"/>
      <c r="S215" s="301"/>
      <c r="T215" s="301"/>
    </row>
    <row r="216" spans="1:20" x14ac:dyDescent="0.35">
      <c r="A216" s="301"/>
      <c r="B216" s="301"/>
      <c r="C216" s="301"/>
      <c r="D216" s="301"/>
      <c r="E216" s="301"/>
      <c r="F216" s="301"/>
      <c r="G216" s="301"/>
      <c r="H216" s="301"/>
      <c r="I216" s="301"/>
      <c r="J216" s="301"/>
      <c r="K216" s="301"/>
      <c r="L216" s="301"/>
      <c r="M216" s="301"/>
      <c r="N216" s="301"/>
      <c r="O216" s="301"/>
      <c r="P216" s="301"/>
      <c r="Q216" s="301"/>
      <c r="R216" s="301"/>
      <c r="S216" s="301"/>
      <c r="T216" s="301"/>
    </row>
    <row r="217" spans="1:20" x14ac:dyDescent="0.35">
      <c r="A217" s="301"/>
      <c r="B217" s="301"/>
      <c r="C217" s="301"/>
      <c r="D217" s="301"/>
      <c r="E217" s="301"/>
      <c r="F217" s="301"/>
      <c r="G217" s="301"/>
      <c r="H217" s="301"/>
      <c r="I217" s="301"/>
      <c r="J217" s="301"/>
      <c r="K217" s="301"/>
      <c r="L217" s="301"/>
      <c r="M217" s="301"/>
      <c r="N217" s="301"/>
      <c r="O217" s="301"/>
      <c r="P217" s="301"/>
      <c r="Q217" s="301"/>
      <c r="R217" s="301"/>
      <c r="S217" s="301"/>
      <c r="T217" s="301"/>
    </row>
    <row r="218" spans="1:20" x14ac:dyDescent="0.35">
      <c r="A218" s="301"/>
      <c r="B218" s="301"/>
      <c r="C218" s="301"/>
      <c r="D218" s="301"/>
      <c r="E218" s="301"/>
      <c r="F218" s="301"/>
      <c r="G218" s="301"/>
      <c r="H218" s="301"/>
      <c r="I218" s="301"/>
      <c r="J218" s="301"/>
      <c r="K218" s="301"/>
      <c r="L218" s="301"/>
      <c r="M218" s="301"/>
      <c r="N218" s="301"/>
      <c r="O218" s="301"/>
      <c r="P218" s="301"/>
      <c r="Q218" s="301"/>
      <c r="R218" s="301"/>
      <c r="S218" s="301"/>
      <c r="T218" s="301"/>
    </row>
    <row r="219" spans="1:20" x14ac:dyDescent="0.35">
      <c r="A219" s="301"/>
      <c r="B219" s="301"/>
      <c r="C219" s="301"/>
      <c r="D219" s="301"/>
      <c r="E219" s="301"/>
      <c r="F219" s="301"/>
      <c r="G219" s="301"/>
      <c r="H219" s="301"/>
      <c r="I219" s="301"/>
      <c r="J219" s="301"/>
      <c r="K219" s="301"/>
      <c r="L219" s="301"/>
      <c r="M219" s="301"/>
      <c r="N219" s="301"/>
      <c r="O219" s="301"/>
      <c r="P219" s="301"/>
      <c r="Q219" s="301"/>
      <c r="R219" s="301"/>
      <c r="S219" s="301"/>
      <c r="T219" s="301"/>
    </row>
    <row r="220" spans="1:20" x14ac:dyDescent="0.35">
      <c r="A220" s="301"/>
      <c r="B220" s="301"/>
      <c r="C220" s="301"/>
      <c r="D220" s="301"/>
      <c r="E220" s="301"/>
      <c r="F220" s="301"/>
      <c r="G220" s="301"/>
      <c r="H220" s="301"/>
      <c r="I220" s="301"/>
      <c r="J220" s="301"/>
      <c r="K220" s="301"/>
      <c r="L220" s="301"/>
      <c r="M220" s="301"/>
      <c r="N220" s="301"/>
      <c r="O220" s="301"/>
      <c r="P220" s="301"/>
      <c r="Q220" s="301"/>
      <c r="R220" s="301"/>
      <c r="S220" s="301"/>
      <c r="T220" s="301"/>
    </row>
    <row r="221" spans="1:20" x14ac:dyDescent="0.35">
      <c r="A221" s="301"/>
      <c r="B221" s="301"/>
      <c r="C221" s="301"/>
      <c r="D221" s="301"/>
      <c r="E221" s="301"/>
      <c r="F221" s="301"/>
      <c r="G221" s="301"/>
      <c r="H221" s="301"/>
      <c r="I221" s="301"/>
      <c r="J221" s="301"/>
      <c r="K221" s="301"/>
      <c r="L221" s="301"/>
      <c r="M221" s="301"/>
      <c r="N221" s="301"/>
      <c r="O221" s="301"/>
      <c r="P221" s="301"/>
      <c r="Q221" s="301"/>
      <c r="R221" s="301"/>
      <c r="S221" s="301"/>
      <c r="T221" s="301"/>
    </row>
    <row r="222" spans="1:20" x14ac:dyDescent="0.35">
      <c r="A222" s="301"/>
      <c r="B222" s="301"/>
      <c r="C222" s="301"/>
      <c r="D222" s="301"/>
      <c r="E222" s="301"/>
      <c r="F222" s="301"/>
      <c r="G222" s="301"/>
      <c r="H222" s="301"/>
      <c r="I222" s="301"/>
      <c r="J222" s="301"/>
      <c r="K222" s="301"/>
      <c r="L222" s="301"/>
      <c r="M222" s="301"/>
      <c r="N222" s="301"/>
      <c r="O222" s="301"/>
      <c r="P222" s="301"/>
      <c r="Q222" s="301"/>
      <c r="R222" s="301"/>
      <c r="S222" s="301"/>
      <c r="T222" s="301"/>
    </row>
    <row r="223" spans="1:20" x14ac:dyDescent="0.35">
      <c r="A223" s="301"/>
      <c r="B223" s="301"/>
      <c r="C223" s="301"/>
      <c r="D223" s="301"/>
      <c r="E223" s="301"/>
      <c r="F223" s="301"/>
      <c r="G223" s="301"/>
      <c r="H223" s="301"/>
      <c r="I223" s="301"/>
      <c r="J223" s="301"/>
      <c r="K223" s="301"/>
      <c r="L223" s="301"/>
      <c r="M223" s="301"/>
      <c r="N223" s="301"/>
      <c r="O223" s="301"/>
      <c r="P223" s="301"/>
      <c r="Q223" s="301"/>
      <c r="R223" s="301"/>
      <c r="S223" s="301"/>
      <c r="T223" s="301"/>
    </row>
    <row r="224" spans="1:20" x14ac:dyDescent="0.35">
      <c r="A224" s="301"/>
      <c r="B224" s="301"/>
      <c r="C224" s="301"/>
      <c r="D224" s="301"/>
      <c r="E224" s="301"/>
      <c r="F224" s="301"/>
      <c r="G224" s="301"/>
      <c r="H224" s="301"/>
      <c r="I224" s="301"/>
      <c r="J224" s="301"/>
      <c r="K224" s="301"/>
      <c r="L224" s="301"/>
      <c r="M224" s="301"/>
      <c r="N224" s="301"/>
      <c r="O224" s="301"/>
      <c r="P224" s="301"/>
      <c r="Q224" s="301"/>
      <c r="R224" s="301"/>
      <c r="S224" s="301"/>
      <c r="T224" s="301"/>
    </row>
    <row r="225" spans="1:20" x14ac:dyDescent="0.35">
      <c r="A225" s="301"/>
      <c r="B225" s="301"/>
      <c r="C225" s="301"/>
      <c r="D225" s="301"/>
      <c r="E225" s="301"/>
      <c r="F225" s="301"/>
      <c r="G225" s="301"/>
      <c r="H225" s="301"/>
      <c r="I225" s="301"/>
      <c r="J225" s="301"/>
      <c r="K225" s="301"/>
      <c r="L225" s="301"/>
      <c r="M225" s="301"/>
      <c r="N225" s="301"/>
      <c r="O225" s="301"/>
      <c r="P225" s="301"/>
      <c r="Q225" s="301"/>
      <c r="R225" s="301"/>
      <c r="S225" s="301"/>
      <c r="T225" s="301"/>
    </row>
    <row r="226" spans="1:20" x14ac:dyDescent="0.35">
      <c r="A226" s="301"/>
      <c r="B226" s="301"/>
      <c r="C226" s="301"/>
      <c r="D226" s="301"/>
      <c r="E226" s="301"/>
      <c r="F226" s="301"/>
      <c r="G226" s="301"/>
      <c r="H226" s="301"/>
      <c r="I226" s="301"/>
      <c r="J226" s="301"/>
      <c r="K226" s="301"/>
      <c r="L226" s="301"/>
      <c r="M226" s="301"/>
      <c r="N226" s="301"/>
      <c r="O226" s="301"/>
      <c r="P226" s="301"/>
      <c r="Q226" s="301"/>
      <c r="R226" s="301"/>
      <c r="S226" s="301"/>
      <c r="T226" s="301"/>
    </row>
    <row r="227" spans="1:20" x14ac:dyDescent="0.35">
      <c r="A227" s="301"/>
      <c r="B227" s="301"/>
      <c r="C227" s="301"/>
      <c r="D227" s="301"/>
      <c r="E227" s="301"/>
      <c r="F227" s="301"/>
      <c r="G227" s="301"/>
      <c r="H227" s="301"/>
      <c r="I227" s="301"/>
      <c r="J227" s="301"/>
      <c r="K227" s="301"/>
      <c r="L227" s="301"/>
      <c r="M227" s="301"/>
      <c r="N227" s="301"/>
      <c r="O227" s="301"/>
      <c r="P227" s="301"/>
      <c r="Q227" s="301"/>
      <c r="R227" s="301"/>
      <c r="S227" s="301"/>
      <c r="T227" s="301"/>
    </row>
    <row r="228" spans="1:20" x14ac:dyDescent="0.35">
      <c r="A228" s="301"/>
      <c r="B228" s="301"/>
      <c r="C228" s="301"/>
      <c r="D228" s="301"/>
      <c r="E228" s="301"/>
      <c r="F228" s="301"/>
      <c r="G228" s="301"/>
      <c r="H228" s="301"/>
      <c r="I228" s="301"/>
      <c r="J228" s="301"/>
      <c r="K228" s="301"/>
      <c r="L228" s="301"/>
      <c r="M228" s="301"/>
      <c r="N228" s="301"/>
      <c r="O228" s="301"/>
      <c r="P228" s="301"/>
      <c r="Q228" s="301"/>
      <c r="R228" s="301"/>
      <c r="S228" s="301"/>
      <c r="T228" s="301"/>
    </row>
    <row r="229" spans="1:20" x14ac:dyDescent="0.35">
      <c r="A229" s="301"/>
      <c r="B229" s="301"/>
      <c r="C229" s="301"/>
      <c r="D229" s="301"/>
      <c r="E229" s="301"/>
      <c r="F229" s="301"/>
      <c r="G229" s="301"/>
      <c r="H229" s="301"/>
      <c r="I229" s="301"/>
      <c r="J229" s="301"/>
      <c r="K229" s="301"/>
      <c r="L229" s="301"/>
      <c r="M229" s="301"/>
      <c r="N229" s="301"/>
      <c r="O229" s="301"/>
      <c r="P229" s="301"/>
      <c r="Q229" s="301"/>
      <c r="R229" s="301"/>
      <c r="S229" s="301"/>
      <c r="T229" s="301"/>
    </row>
    <row r="230" spans="1:20" x14ac:dyDescent="0.35">
      <c r="A230" s="301"/>
      <c r="B230" s="301"/>
      <c r="C230" s="301"/>
      <c r="D230" s="301"/>
      <c r="E230" s="301"/>
      <c r="F230" s="301"/>
      <c r="G230" s="301"/>
      <c r="H230" s="301"/>
      <c r="I230" s="301"/>
      <c r="J230" s="301"/>
      <c r="K230" s="301"/>
      <c r="L230" s="301"/>
      <c r="M230" s="301"/>
      <c r="N230" s="301"/>
      <c r="O230" s="301"/>
      <c r="P230" s="301"/>
      <c r="Q230" s="301"/>
      <c r="R230" s="301"/>
      <c r="S230" s="301"/>
      <c r="T230" s="301"/>
    </row>
    <row r="231" spans="1:20" x14ac:dyDescent="0.35">
      <c r="A231" s="301"/>
      <c r="B231" s="301"/>
      <c r="C231" s="301"/>
      <c r="D231" s="301"/>
      <c r="E231" s="301"/>
      <c r="F231" s="301"/>
      <c r="G231" s="301"/>
      <c r="H231" s="301"/>
      <c r="I231" s="301"/>
      <c r="J231" s="301"/>
      <c r="K231" s="301"/>
      <c r="L231" s="301"/>
      <c r="M231" s="301"/>
      <c r="N231" s="301"/>
      <c r="O231" s="301"/>
      <c r="P231" s="301"/>
      <c r="Q231" s="301"/>
      <c r="R231" s="301"/>
      <c r="S231" s="301"/>
      <c r="T231" s="301"/>
    </row>
    <row r="232" spans="1:20" x14ac:dyDescent="0.35">
      <c r="A232" s="301"/>
      <c r="B232" s="301"/>
      <c r="C232" s="301"/>
      <c r="D232" s="301"/>
      <c r="E232" s="301"/>
      <c r="F232" s="301"/>
      <c r="G232" s="301"/>
      <c r="H232" s="301"/>
      <c r="I232" s="301"/>
      <c r="J232" s="301"/>
      <c r="K232" s="301"/>
      <c r="L232" s="301"/>
      <c r="M232" s="301"/>
      <c r="N232" s="301"/>
      <c r="O232" s="301"/>
      <c r="P232" s="301"/>
      <c r="Q232" s="301"/>
      <c r="R232" s="301"/>
      <c r="S232" s="301"/>
      <c r="T232" s="301"/>
    </row>
    <row r="233" spans="1:20" x14ac:dyDescent="0.35">
      <c r="A233" s="301"/>
      <c r="B233" s="301"/>
      <c r="C233" s="301"/>
      <c r="D233" s="301"/>
      <c r="E233" s="301"/>
      <c r="F233" s="301"/>
      <c r="G233" s="301"/>
      <c r="H233" s="301"/>
      <c r="I233" s="301"/>
      <c r="J233" s="301"/>
      <c r="K233" s="301"/>
      <c r="L233" s="301"/>
      <c r="M233" s="301"/>
      <c r="N233" s="301"/>
      <c r="O233" s="301"/>
      <c r="P233" s="301"/>
      <c r="Q233" s="301"/>
      <c r="R233" s="301"/>
      <c r="S233" s="301"/>
      <c r="T233" s="301"/>
    </row>
    <row r="234" spans="1:20" x14ac:dyDescent="0.35">
      <c r="A234" s="301"/>
      <c r="B234" s="301"/>
      <c r="C234" s="301"/>
      <c r="D234" s="301"/>
      <c r="E234" s="301"/>
      <c r="F234" s="301"/>
      <c r="G234" s="301"/>
      <c r="H234" s="301"/>
      <c r="I234" s="301"/>
      <c r="J234" s="301"/>
      <c r="K234" s="301"/>
      <c r="L234" s="301"/>
      <c r="M234" s="301"/>
      <c r="N234" s="301"/>
      <c r="O234" s="301"/>
      <c r="P234" s="301"/>
      <c r="Q234" s="301"/>
      <c r="R234" s="301"/>
      <c r="S234" s="301"/>
      <c r="T234" s="301"/>
    </row>
    <row r="235" spans="1:20" x14ac:dyDescent="0.35">
      <c r="A235" s="301"/>
      <c r="B235" s="301"/>
      <c r="C235" s="301"/>
      <c r="D235" s="301"/>
      <c r="E235" s="301"/>
      <c r="F235" s="301"/>
      <c r="G235" s="301"/>
      <c r="H235" s="301"/>
      <c r="I235" s="301"/>
      <c r="J235" s="301"/>
      <c r="K235" s="301"/>
      <c r="L235" s="301"/>
      <c r="M235" s="301"/>
      <c r="N235" s="301"/>
      <c r="O235" s="301"/>
      <c r="P235" s="301"/>
      <c r="Q235" s="301"/>
      <c r="R235" s="301"/>
      <c r="S235" s="301"/>
      <c r="T235" s="301"/>
    </row>
    <row r="236" spans="1:20" x14ac:dyDescent="0.35">
      <c r="A236" s="301"/>
      <c r="B236" s="301"/>
      <c r="C236" s="301"/>
      <c r="D236" s="301"/>
      <c r="E236" s="301"/>
      <c r="F236" s="301"/>
      <c r="G236" s="301"/>
      <c r="H236" s="301"/>
      <c r="I236" s="301"/>
      <c r="J236" s="301"/>
      <c r="K236" s="301"/>
      <c r="L236" s="301"/>
      <c r="M236" s="301"/>
      <c r="N236" s="301"/>
      <c r="O236" s="301"/>
      <c r="P236" s="301"/>
      <c r="Q236" s="301"/>
      <c r="R236" s="301"/>
      <c r="S236" s="301"/>
      <c r="T236" s="301"/>
    </row>
    <row r="237" spans="1:20" x14ac:dyDescent="0.35">
      <c r="A237" s="301"/>
      <c r="B237" s="301"/>
      <c r="C237" s="301"/>
      <c r="D237" s="301"/>
      <c r="E237" s="301"/>
      <c r="F237" s="301"/>
      <c r="G237" s="301"/>
      <c r="H237" s="301"/>
      <c r="I237" s="301"/>
      <c r="J237" s="301"/>
      <c r="K237" s="301"/>
      <c r="L237" s="301"/>
      <c r="M237" s="301"/>
      <c r="N237" s="301"/>
      <c r="O237" s="301"/>
      <c r="P237" s="301"/>
      <c r="Q237" s="301"/>
      <c r="R237" s="301"/>
      <c r="S237" s="301"/>
      <c r="T237" s="301"/>
    </row>
    <row r="238" spans="1:20" x14ac:dyDescent="0.35">
      <c r="A238" s="301"/>
      <c r="B238" s="301"/>
      <c r="C238" s="301"/>
      <c r="D238" s="301"/>
      <c r="E238" s="301"/>
      <c r="F238" s="301"/>
      <c r="G238" s="301"/>
      <c r="H238" s="301"/>
      <c r="I238" s="301"/>
      <c r="J238" s="301"/>
      <c r="K238" s="301"/>
      <c r="L238" s="301"/>
      <c r="M238" s="301"/>
      <c r="N238" s="301"/>
      <c r="O238" s="301"/>
      <c r="P238" s="301"/>
      <c r="Q238" s="301"/>
      <c r="R238" s="301"/>
      <c r="S238" s="301"/>
      <c r="T238" s="301"/>
    </row>
    <row r="239" spans="1:20" x14ac:dyDescent="0.35">
      <c r="A239" s="301"/>
      <c r="B239" s="301"/>
      <c r="C239" s="301"/>
      <c r="D239" s="301"/>
      <c r="E239" s="301"/>
      <c r="F239" s="301"/>
      <c r="G239" s="301"/>
      <c r="H239" s="301"/>
      <c r="I239" s="301"/>
      <c r="J239" s="301"/>
      <c r="K239" s="301"/>
      <c r="L239" s="301"/>
      <c r="M239" s="301"/>
      <c r="N239" s="301"/>
      <c r="O239" s="301"/>
      <c r="P239" s="301"/>
      <c r="Q239" s="301"/>
      <c r="R239" s="301"/>
      <c r="S239" s="301"/>
      <c r="T239" s="301"/>
    </row>
    <row r="240" spans="1:20" x14ac:dyDescent="0.35">
      <c r="A240" s="301"/>
      <c r="B240" s="301"/>
      <c r="C240" s="301"/>
      <c r="D240" s="301"/>
      <c r="E240" s="301"/>
      <c r="F240" s="301"/>
      <c r="G240" s="301"/>
      <c r="H240" s="301"/>
      <c r="I240" s="301"/>
      <c r="J240" s="301"/>
      <c r="K240" s="301"/>
      <c r="L240" s="301"/>
      <c r="M240" s="301"/>
      <c r="N240" s="301"/>
      <c r="O240" s="301"/>
      <c r="P240" s="301"/>
      <c r="Q240" s="301"/>
      <c r="R240" s="301"/>
      <c r="S240" s="301"/>
      <c r="T240" s="301"/>
    </row>
    <row r="241" spans="1:20" x14ac:dyDescent="0.35">
      <c r="A241" s="301"/>
      <c r="B241" s="301"/>
      <c r="C241" s="301"/>
      <c r="D241" s="301"/>
      <c r="E241" s="301"/>
      <c r="F241" s="301"/>
      <c r="G241" s="301"/>
      <c r="H241" s="301"/>
      <c r="I241" s="301"/>
      <c r="J241" s="301"/>
      <c r="K241" s="301"/>
      <c r="L241" s="301"/>
      <c r="M241" s="301"/>
      <c r="N241" s="301"/>
      <c r="O241" s="301"/>
      <c r="P241" s="301"/>
      <c r="Q241" s="301"/>
      <c r="R241" s="301"/>
      <c r="S241" s="301"/>
      <c r="T241" s="301"/>
    </row>
    <row r="242" spans="1:20" x14ac:dyDescent="0.35">
      <c r="A242" s="301"/>
      <c r="B242" s="301"/>
      <c r="C242" s="301"/>
      <c r="D242" s="301"/>
      <c r="E242" s="301"/>
      <c r="F242" s="301"/>
      <c r="G242" s="301"/>
      <c r="H242" s="301"/>
      <c r="I242" s="301"/>
      <c r="J242" s="301"/>
      <c r="K242" s="301"/>
      <c r="L242" s="301"/>
      <c r="M242" s="301"/>
      <c r="N242" s="301"/>
      <c r="O242" s="301"/>
      <c r="P242" s="301"/>
      <c r="Q242" s="301"/>
      <c r="R242" s="301"/>
      <c r="S242" s="301"/>
      <c r="T242" s="301"/>
    </row>
    <row r="243" spans="1:20" x14ac:dyDescent="0.35">
      <c r="A243" s="301"/>
      <c r="B243" s="301"/>
      <c r="C243" s="301"/>
      <c r="D243" s="301"/>
      <c r="E243" s="301"/>
      <c r="F243" s="301"/>
      <c r="G243" s="301"/>
      <c r="H243" s="301"/>
      <c r="I243" s="301"/>
      <c r="J243" s="301"/>
      <c r="K243" s="301"/>
      <c r="L243" s="301"/>
      <c r="M243" s="301"/>
      <c r="N243" s="301"/>
      <c r="O243" s="301"/>
      <c r="P243" s="301"/>
      <c r="Q243" s="301"/>
      <c r="R243" s="301"/>
      <c r="S243" s="301"/>
      <c r="T243" s="301"/>
    </row>
    <row r="244" spans="1:20" x14ac:dyDescent="0.35">
      <c r="A244" s="301"/>
      <c r="B244" s="301"/>
      <c r="C244" s="301"/>
      <c r="D244" s="301"/>
      <c r="E244" s="301"/>
      <c r="F244" s="301"/>
      <c r="G244" s="301"/>
      <c r="H244" s="301"/>
      <c r="I244" s="301"/>
      <c r="J244" s="301"/>
      <c r="K244" s="301"/>
      <c r="L244" s="301"/>
      <c r="M244" s="301"/>
      <c r="N244" s="301"/>
      <c r="O244" s="301"/>
      <c r="P244" s="301"/>
      <c r="Q244" s="301"/>
      <c r="R244" s="301"/>
      <c r="S244" s="301"/>
      <c r="T244" s="301"/>
    </row>
    <row r="245" spans="1:20" x14ac:dyDescent="0.35">
      <c r="A245" s="301"/>
      <c r="B245" s="301"/>
      <c r="C245" s="301"/>
      <c r="D245" s="301"/>
      <c r="E245" s="301"/>
      <c r="F245" s="301"/>
      <c r="G245" s="301"/>
      <c r="H245" s="301"/>
      <c r="I245" s="301"/>
      <c r="J245" s="301"/>
      <c r="K245" s="301"/>
      <c r="L245" s="301"/>
      <c r="M245" s="301"/>
      <c r="N245" s="301"/>
      <c r="O245" s="301"/>
      <c r="P245" s="301"/>
      <c r="Q245" s="301"/>
      <c r="R245" s="301"/>
      <c r="S245" s="301"/>
      <c r="T245" s="301"/>
    </row>
    <row r="246" spans="1:20" x14ac:dyDescent="0.35">
      <c r="A246" s="301"/>
      <c r="B246" s="301"/>
      <c r="C246" s="301"/>
      <c r="D246" s="301"/>
      <c r="E246" s="301"/>
      <c r="F246" s="301"/>
      <c r="G246" s="301"/>
      <c r="H246" s="301"/>
      <c r="I246" s="301"/>
      <c r="J246" s="301"/>
      <c r="K246" s="301"/>
      <c r="L246" s="301"/>
      <c r="M246" s="301"/>
      <c r="N246" s="301"/>
      <c r="O246" s="301"/>
      <c r="P246" s="301"/>
      <c r="Q246" s="301"/>
      <c r="R246" s="301"/>
      <c r="S246" s="301"/>
      <c r="T246" s="301"/>
    </row>
    <row r="247" spans="1:20" x14ac:dyDescent="0.35">
      <c r="A247" s="301"/>
      <c r="B247" s="301"/>
      <c r="C247" s="301"/>
      <c r="D247" s="301"/>
      <c r="E247" s="301"/>
      <c r="F247" s="301"/>
      <c r="G247" s="301"/>
      <c r="H247" s="301"/>
      <c r="I247" s="301"/>
      <c r="J247" s="301"/>
      <c r="K247" s="301"/>
      <c r="L247" s="301"/>
      <c r="M247" s="301"/>
      <c r="N247" s="301"/>
      <c r="O247" s="301"/>
      <c r="P247" s="301"/>
      <c r="Q247" s="301"/>
      <c r="R247" s="301"/>
      <c r="S247" s="301"/>
      <c r="T247" s="301"/>
    </row>
    <row r="248" spans="1:20" x14ac:dyDescent="0.35">
      <c r="A248" s="301"/>
      <c r="B248" s="301"/>
      <c r="C248" s="301"/>
      <c r="D248" s="301"/>
      <c r="E248" s="301"/>
      <c r="F248" s="301"/>
      <c r="G248" s="301"/>
      <c r="H248" s="301"/>
      <c r="I248" s="301"/>
      <c r="J248" s="301"/>
      <c r="K248" s="301"/>
      <c r="L248" s="301"/>
      <c r="M248" s="301"/>
      <c r="N248" s="301"/>
      <c r="O248" s="301"/>
      <c r="P248" s="301"/>
      <c r="Q248" s="301"/>
      <c r="R248" s="301"/>
      <c r="S248" s="301"/>
      <c r="T248" s="301"/>
    </row>
    <row r="249" spans="1:20" x14ac:dyDescent="0.35">
      <c r="A249" s="301"/>
      <c r="B249" s="301"/>
      <c r="C249" s="301"/>
      <c r="D249" s="301"/>
      <c r="E249" s="301"/>
      <c r="F249" s="301"/>
      <c r="G249" s="301"/>
      <c r="H249" s="301"/>
      <c r="I249" s="301"/>
      <c r="J249" s="301"/>
      <c r="K249" s="301"/>
      <c r="L249" s="301"/>
      <c r="M249" s="301"/>
      <c r="N249" s="301"/>
      <c r="O249" s="301"/>
      <c r="P249" s="301"/>
      <c r="Q249" s="301"/>
      <c r="R249" s="301"/>
      <c r="S249" s="301"/>
      <c r="T249" s="301"/>
    </row>
    <row r="250" spans="1:20" x14ac:dyDescent="0.35">
      <c r="A250" s="301"/>
      <c r="B250" s="301"/>
      <c r="C250" s="301"/>
      <c r="D250" s="301"/>
      <c r="E250" s="301"/>
      <c r="F250" s="301"/>
      <c r="G250" s="301"/>
      <c r="H250" s="301"/>
      <c r="I250" s="301"/>
      <c r="J250" s="301"/>
      <c r="K250" s="301"/>
      <c r="L250" s="301"/>
      <c r="M250" s="301"/>
      <c r="N250" s="301"/>
      <c r="O250" s="301"/>
      <c r="P250" s="301"/>
      <c r="Q250" s="301"/>
      <c r="R250" s="301"/>
      <c r="S250" s="301"/>
      <c r="T250" s="301"/>
    </row>
    <row r="251" spans="1:20" x14ac:dyDescent="0.35">
      <c r="A251" s="301"/>
      <c r="B251" s="301"/>
      <c r="C251" s="301"/>
      <c r="D251" s="301"/>
      <c r="E251" s="301"/>
      <c r="F251" s="301"/>
      <c r="G251" s="301"/>
      <c r="H251" s="301"/>
      <c r="I251" s="301"/>
      <c r="J251" s="301"/>
      <c r="K251" s="301"/>
      <c r="L251" s="301"/>
      <c r="M251" s="301"/>
      <c r="N251" s="301"/>
      <c r="O251" s="301"/>
      <c r="P251" s="301"/>
      <c r="Q251" s="301"/>
      <c r="R251" s="301"/>
      <c r="S251" s="301"/>
      <c r="T251" s="301"/>
    </row>
    <row r="252" spans="1:20" x14ac:dyDescent="0.35">
      <c r="A252" s="301"/>
      <c r="B252" s="301"/>
      <c r="C252" s="301"/>
      <c r="D252" s="301"/>
      <c r="E252" s="301"/>
      <c r="F252" s="301"/>
      <c r="G252" s="301"/>
      <c r="H252" s="301"/>
      <c r="I252" s="301"/>
      <c r="J252" s="301"/>
      <c r="K252" s="301"/>
      <c r="L252" s="301"/>
      <c r="M252" s="301"/>
      <c r="N252" s="301"/>
      <c r="O252" s="301"/>
      <c r="P252" s="301"/>
      <c r="Q252" s="301"/>
      <c r="R252" s="301"/>
      <c r="S252" s="301"/>
      <c r="T252" s="301"/>
    </row>
    <row r="253" spans="1:20" x14ac:dyDescent="0.35">
      <c r="A253" s="301"/>
      <c r="B253" s="301"/>
      <c r="C253" s="301"/>
      <c r="D253" s="301"/>
      <c r="E253" s="301"/>
      <c r="F253" s="301"/>
      <c r="G253" s="301"/>
      <c r="H253" s="301"/>
      <c r="I253" s="301"/>
      <c r="J253" s="301"/>
      <c r="K253" s="301"/>
      <c r="L253" s="301"/>
      <c r="M253" s="301"/>
      <c r="N253" s="301"/>
      <c r="O253" s="301"/>
      <c r="P253" s="301"/>
      <c r="Q253" s="301"/>
      <c r="R253" s="301"/>
      <c r="S253" s="301"/>
      <c r="T253" s="301"/>
    </row>
    <row r="254" spans="1:20" x14ac:dyDescent="0.35">
      <c r="A254" s="301"/>
      <c r="B254" s="301"/>
      <c r="C254" s="301"/>
      <c r="D254" s="301"/>
      <c r="E254" s="301"/>
      <c r="F254" s="301"/>
      <c r="G254" s="301"/>
      <c r="H254" s="301"/>
      <c r="I254" s="301"/>
      <c r="J254" s="301"/>
      <c r="K254" s="301"/>
      <c r="L254" s="301"/>
      <c r="M254" s="301"/>
      <c r="N254" s="301"/>
      <c r="O254" s="301"/>
      <c r="P254" s="301"/>
      <c r="Q254" s="301"/>
      <c r="R254" s="301"/>
      <c r="S254" s="301"/>
      <c r="T254" s="301"/>
    </row>
    <row r="255" spans="1:20" x14ac:dyDescent="0.35">
      <c r="A255" s="301"/>
      <c r="B255" s="301"/>
      <c r="C255" s="301"/>
      <c r="D255" s="301"/>
      <c r="E255" s="301"/>
      <c r="F255" s="301"/>
      <c r="G255" s="301"/>
      <c r="H255" s="301"/>
      <c r="I255" s="301"/>
      <c r="J255" s="301"/>
      <c r="K255" s="301"/>
      <c r="L255" s="301"/>
      <c r="M255" s="301"/>
      <c r="N255" s="301"/>
      <c r="O255" s="301"/>
      <c r="P255" s="301"/>
      <c r="Q255" s="301"/>
      <c r="R255" s="301"/>
      <c r="S255" s="301"/>
      <c r="T255" s="301"/>
    </row>
    <row r="256" spans="1:20" x14ac:dyDescent="0.35">
      <c r="A256" s="301"/>
      <c r="B256" s="301"/>
      <c r="C256" s="301"/>
      <c r="D256" s="301"/>
      <c r="E256" s="301"/>
      <c r="F256" s="301"/>
      <c r="G256" s="301"/>
      <c r="H256" s="301"/>
      <c r="I256" s="301"/>
      <c r="J256" s="301"/>
      <c r="K256" s="301"/>
      <c r="L256" s="301"/>
      <c r="M256" s="301"/>
      <c r="N256" s="301"/>
      <c r="O256" s="301"/>
      <c r="P256" s="301"/>
      <c r="Q256" s="301"/>
      <c r="R256" s="301"/>
      <c r="S256" s="301"/>
      <c r="T256" s="301"/>
    </row>
    <row r="257" spans="1:20" x14ac:dyDescent="0.35">
      <c r="A257" s="301"/>
      <c r="B257" s="301"/>
      <c r="C257" s="301"/>
      <c r="D257" s="301"/>
      <c r="E257" s="301"/>
      <c r="F257" s="301"/>
      <c r="G257" s="301"/>
      <c r="H257" s="301"/>
      <c r="I257" s="301"/>
      <c r="J257" s="301"/>
      <c r="K257" s="301"/>
      <c r="L257" s="301"/>
      <c r="M257" s="301"/>
      <c r="N257" s="301"/>
      <c r="O257" s="301"/>
      <c r="P257" s="301"/>
      <c r="Q257" s="301"/>
      <c r="R257" s="301"/>
      <c r="S257" s="301"/>
      <c r="T257" s="301"/>
    </row>
    <row r="258" spans="1:20" x14ac:dyDescent="0.35">
      <c r="A258" s="301"/>
      <c r="B258" s="301"/>
      <c r="C258" s="301"/>
      <c r="D258" s="301"/>
      <c r="E258" s="301"/>
      <c r="F258" s="301"/>
      <c r="G258" s="301"/>
      <c r="H258" s="301"/>
      <c r="I258" s="301"/>
      <c r="J258" s="301"/>
      <c r="K258" s="301"/>
      <c r="L258" s="301"/>
      <c r="M258" s="301"/>
      <c r="N258" s="301"/>
      <c r="O258" s="301"/>
      <c r="P258" s="301"/>
      <c r="Q258" s="301"/>
      <c r="R258" s="301"/>
      <c r="S258" s="301"/>
      <c r="T258" s="301"/>
    </row>
    <row r="259" spans="1:20" x14ac:dyDescent="0.35">
      <c r="A259" s="301"/>
      <c r="B259" s="301"/>
      <c r="C259" s="301"/>
      <c r="D259" s="301"/>
      <c r="E259" s="301"/>
      <c r="F259" s="301"/>
      <c r="G259" s="301"/>
      <c r="H259" s="301"/>
      <c r="I259" s="301"/>
      <c r="J259" s="301"/>
      <c r="K259" s="301"/>
      <c r="L259" s="301"/>
      <c r="M259" s="301"/>
      <c r="N259" s="301"/>
      <c r="O259" s="301"/>
      <c r="P259" s="301"/>
      <c r="Q259" s="301"/>
      <c r="R259" s="301"/>
      <c r="S259" s="301"/>
      <c r="T259" s="301"/>
    </row>
    <row r="260" spans="1:20" x14ac:dyDescent="0.35">
      <c r="A260" s="301"/>
      <c r="B260" s="301"/>
      <c r="C260" s="301"/>
      <c r="D260" s="301"/>
      <c r="E260" s="301"/>
      <c r="F260" s="301"/>
      <c r="G260" s="301"/>
      <c r="H260" s="301"/>
      <c r="I260" s="301"/>
      <c r="J260" s="301"/>
      <c r="K260" s="301"/>
      <c r="L260" s="301"/>
      <c r="M260" s="301"/>
      <c r="N260" s="301"/>
      <c r="O260" s="301"/>
      <c r="P260" s="301"/>
      <c r="Q260" s="301"/>
      <c r="R260" s="301"/>
      <c r="S260" s="301"/>
      <c r="T260" s="301"/>
    </row>
    <row r="261" spans="1:20" x14ac:dyDescent="0.35">
      <c r="A261" s="301"/>
      <c r="B261" s="301"/>
      <c r="C261" s="301"/>
      <c r="D261" s="301"/>
      <c r="E261" s="301"/>
      <c r="F261" s="301"/>
      <c r="G261" s="301"/>
      <c r="H261" s="301"/>
      <c r="I261" s="301"/>
      <c r="J261" s="301"/>
      <c r="K261" s="301"/>
      <c r="L261" s="301"/>
      <c r="M261" s="301"/>
      <c r="N261" s="301"/>
      <c r="O261" s="301"/>
      <c r="P261" s="301"/>
      <c r="Q261" s="301"/>
      <c r="R261" s="301"/>
      <c r="S261" s="301"/>
      <c r="T261" s="301"/>
    </row>
    <row r="262" spans="1:20" x14ac:dyDescent="0.35">
      <c r="A262" s="301"/>
      <c r="B262" s="301"/>
      <c r="C262" s="301"/>
      <c r="D262" s="301"/>
      <c r="E262" s="301"/>
      <c r="F262" s="301"/>
      <c r="G262" s="301"/>
      <c r="H262" s="301"/>
      <c r="I262" s="301"/>
      <c r="J262" s="301"/>
      <c r="K262" s="301"/>
      <c r="L262" s="301"/>
      <c r="M262" s="301"/>
      <c r="N262" s="301"/>
      <c r="O262" s="301"/>
      <c r="P262" s="301"/>
      <c r="Q262" s="301"/>
      <c r="R262" s="301"/>
      <c r="S262" s="301"/>
      <c r="T262" s="301"/>
    </row>
    <row r="263" spans="1:20" x14ac:dyDescent="0.35">
      <c r="A263" s="301"/>
      <c r="B263" s="301"/>
      <c r="C263" s="301"/>
      <c r="D263" s="301"/>
      <c r="E263" s="301"/>
      <c r="F263" s="301"/>
      <c r="G263" s="301"/>
      <c r="H263" s="301"/>
      <c r="I263" s="301"/>
      <c r="J263" s="301"/>
      <c r="K263" s="301"/>
      <c r="L263" s="301"/>
      <c r="M263" s="301"/>
      <c r="N263" s="301"/>
      <c r="O263" s="301"/>
      <c r="P263" s="301"/>
      <c r="Q263" s="301"/>
      <c r="R263" s="301"/>
      <c r="S263" s="301"/>
      <c r="T263" s="301"/>
    </row>
    <row r="264" spans="1:20" x14ac:dyDescent="0.35">
      <c r="A264" s="301"/>
      <c r="B264" s="301"/>
      <c r="C264" s="301"/>
      <c r="D264" s="301"/>
      <c r="E264" s="301"/>
      <c r="F264" s="301"/>
      <c r="G264" s="301"/>
      <c r="H264" s="301"/>
      <c r="I264" s="301"/>
      <c r="J264" s="301"/>
      <c r="K264" s="301"/>
      <c r="L264" s="301"/>
      <c r="M264" s="301"/>
      <c r="N264" s="301"/>
      <c r="O264" s="301"/>
      <c r="P264" s="301"/>
      <c r="Q264" s="301"/>
      <c r="R264" s="301"/>
      <c r="S264" s="301"/>
      <c r="T264" s="301"/>
    </row>
    <row r="265" spans="1:20" x14ac:dyDescent="0.35">
      <c r="A265" s="301"/>
      <c r="B265" s="301"/>
      <c r="C265" s="301"/>
      <c r="D265" s="301"/>
      <c r="E265" s="301"/>
      <c r="F265" s="301"/>
      <c r="G265" s="301"/>
      <c r="H265" s="301"/>
      <c r="I265" s="301"/>
      <c r="J265" s="301"/>
      <c r="K265" s="301"/>
      <c r="L265" s="301"/>
      <c r="M265" s="301"/>
      <c r="N265" s="301"/>
      <c r="O265" s="301"/>
      <c r="P265" s="301"/>
      <c r="Q265" s="301"/>
      <c r="R265" s="301"/>
      <c r="S265" s="301"/>
      <c r="T265" s="301"/>
    </row>
    <row r="266" spans="1:20" x14ac:dyDescent="0.35">
      <c r="A266" s="301"/>
      <c r="B266" s="301"/>
      <c r="C266" s="301"/>
      <c r="D266" s="301"/>
      <c r="E266" s="301"/>
      <c r="F266" s="301"/>
      <c r="G266" s="301"/>
      <c r="H266" s="301"/>
      <c r="I266" s="301"/>
      <c r="J266" s="301"/>
      <c r="K266" s="301"/>
      <c r="L266" s="301"/>
      <c r="M266" s="301"/>
      <c r="N266" s="301"/>
      <c r="O266" s="301"/>
      <c r="P266" s="301"/>
      <c r="Q266" s="301"/>
      <c r="R266" s="301"/>
      <c r="S266" s="301"/>
      <c r="T266" s="301"/>
    </row>
    <row r="267" spans="1:20" x14ac:dyDescent="0.35">
      <c r="A267" s="301"/>
      <c r="B267" s="301"/>
      <c r="C267" s="301"/>
      <c r="D267" s="301"/>
      <c r="E267" s="301"/>
      <c r="F267" s="301"/>
      <c r="G267" s="301"/>
      <c r="H267" s="301"/>
      <c r="I267" s="301"/>
      <c r="J267" s="301"/>
      <c r="K267" s="301"/>
      <c r="L267" s="301"/>
      <c r="M267" s="301"/>
      <c r="N267" s="301"/>
      <c r="O267" s="301"/>
      <c r="P267" s="301"/>
      <c r="Q267" s="301"/>
      <c r="R267" s="301"/>
      <c r="S267" s="301"/>
      <c r="T267" s="301"/>
    </row>
    <row r="268" spans="1:20" x14ac:dyDescent="0.35">
      <c r="A268" s="301"/>
      <c r="B268" s="301"/>
      <c r="C268" s="301"/>
      <c r="D268" s="301"/>
      <c r="E268" s="301"/>
      <c r="F268" s="301"/>
      <c r="G268" s="301"/>
      <c r="H268" s="301"/>
      <c r="I268" s="301"/>
      <c r="J268" s="301"/>
      <c r="K268" s="301"/>
      <c r="L268" s="301"/>
      <c r="M268" s="301"/>
      <c r="N268" s="301"/>
      <c r="O268" s="301"/>
      <c r="P268" s="301"/>
      <c r="Q268" s="301"/>
      <c r="R268" s="301"/>
      <c r="S268" s="301"/>
      <c r="T268" s="301"/>
    </row>
    <row r="269" spans="1:20" x14ac:dyDescent="0.35">
      <c r="A269" s="301"/>
      <c r="B269" s="301"/>
      <c r="C269" s="301"/>
      <c r="D269" s="301"/>
      <c r="E269" s="301"/>
      <c r="F269" s="301"/>
      <c r="G269" s="301"/>
      <c r="H269" s="301"/>
      <c r="I269" s="301"/>
      <c r="J269" s="301"/>
      <c r="K269" s="301"/>
      <c r="L269" s="301"/>
      <c r="M269" s="301"/>
      <c r="N269" s="301"/>
      <c r="O269" s="301"/>
      <c r="P269" s="301"/>
      <c r="Q269" s="301"/>
      <c r="R269" s="301"/>
      <c r="S269" s="301"/>
      <c r="T269" s="301"/>
    </row>
    <row r="270" spans="1:20" x14ac:dyDescent="0.35">
      <c r="A270" s="301"/>
      <c r="B270" s="301"/>
      <c r="C270" s="301"/>
      <c r="D270" s="301"/>
      <c r="E270" s="301"/>
      <c r="F270" s="301"/>
      <c r="G270" s="301"/>
      <c r="H270" s="301"/>
      <c r="I270" s="301"/>
      <c r="J270" s="301"/>
      <c r="K270" s="301"/>
      <c r="L270" s="301"/>
      <c r="M270" s="301"/>
      <c r="N270" s="301"/>
      <c r="O270" s="301"/>
      <c r="P270" s="301"/>
      <c r="Q270" s="301"/>
      <c r="R270" s="301"/>
      <c r="S270" s="301"/>
      <c r="T270" s="301"/>
    </row>
    <row r="271" spans="1:20" x14ac:dyDescent="0.35">
      <c r="A271" s="301"/>
      <c r="B271" s="301"/>
      <c r="C271" s="301"/>
      <c r="D271" s="301"/>
      <c r="E271" s="301"/>
      <c r="F271" s="301"/>
      <c r="G271" s="301"/>
      <c r="H271" s="301"/>
      <c r="I271" s="301"/>
      <c r="J271" s="301"/>
      <c r="K271" s="301"/>
      <c r="L271" s="301"/>
      <c r="M271" s="301"/>
      <c r="N271" s="301"/>
      <c r="O271" s="301"/>
      <c r="P271" s="301"/>
      <c r="Q271" s="301"/>
      <c r="R271" s="301"/>
      <c r="S271" s="301"/>
      <c r="T271" s="301"/>
    </row>
    <row r="272" spans="1:20" x14ac:dyDescent="0.35">
      <c r="A272" s="301"/>
      <c r="B272" s="301"/>
      <c r="C272" s="301"/>
      <c r="D272" s="301"/>
      <c r="E272" s="301"/>
      <c r="F272" s="301"/>
      <c r="G272" s="301"/>
      <c r="H272" s="301"/>
      <c r="I272" s="301"/>
      <c r="J272" s="301"/>
      <c r="K272" s="301"/>
      <c r="L272" s="301"/>
      <c r="M272" s="301"/>
      <c r="N272" s="301"/>
      <c r="O272" s="301"/>
      <c r="P272" s="301"/>
      <c r="Q272" s="301"/>
      <c r="R272" s="301"/>
      <c r="S272" s="301"/>
      <c r="T272" s="301"/>
    </row>
    <row r="273" spans="1:20" x14ac:dyDescent="0.35">
      <c r="A273" s="301"/>
      <c r="B273" s="301"/>
      <c r="C273" s="301"/>
      <c r="D273" s="301"/>
      <c r="E273" s="301"/>
      <c r="F273" s="301"/>
      <c r="G273" s="301"/>
      <c r="H273" s="301"/>
      <c r="I273" s="301"/>
      <c r="J273" s="301"/>
      <c r="K273" s="301"/>
      <c r="L273" s="301"/>
      <c r="M273" s="301"/>
      <c r="N273" s="301"/>
      <c r="O273" s="301"/>
      <c r="P273" s="301"/>
      <c r="Q273" s="301"/>
      <c r="R273" s="301"/>
      <c r="S273" s="301"/>
      <c r="T273" s="301"/>
    </row>
    <row r="274" spans="1:20" x14ac:dyDescent="0.35">
      <c r="A274" s="301"/>
      <c r="B274" s="301"/>
      <c r="C274" s="301"/>
      <c r="D274" s="301"/>
      <c r="E274" s="301"/>
      <c r="F274" s="301"/>
      <c r="G274" s="301"/>
      <c r="H274" s="301"/>
      <c r="I274" s="301"/>
      <c r="J274" s="301"/>
      <c r="K274" s="301"/>
      <c r="L274" s="301"/>
      <c r="M274" s="301"/>
      <c r="N274" s="301"/>
      <c r="O274" s="301"/>
      <c r="P274" s="301"/>
      <c r="Q274" s="301"/>
      <c r="R274" s="301"/>
      <c r="S274" s="301"/>
      <c r="T274" s="301"/>
    </row>
    <row r="275" spans="1:20" x14ac:dyDescent="0.35">
      <c r="A275" s="301"/>
      <c r="B275" s="301"/>
      <c r="C275" s="301"/>
      <c r="D275" s="301"/>
      <c r="E275" s="301"/>
      <c r="F275" s="301"/>
      <c r="G275" s="301"/>
      <c r="H275" s="301"/>
      <c r="I275" s="301"/>
      <c r="J275" s="301"/>
      <c r="K275" s="301"/>
      <c r="L275" s="301"/>
      <c r="M275" s="301"/>
      <c r="N275" s="301"/>
      <c r="O275" s="301"/>
      <c r="P275" s="301"/>
      <c r="Q275" s="301"/>
      <c r="R275" s="301"/>
      <c r="S275" s="301"/>
      <c r="T275" s="301"/>
    </row>
    <row r="276" spans="1:20" x14ac:dyDescent="0.35">
      <c r="A276" s="301"/>
      <c r="B276" s="301"/>
      <c r="C276" s="301"/>
      <c r="D276" s="301"/>
      <c r="E276" s="301"/>
      <c r="F276" s="301"/>
      <c r="G276" s="301"/>
      <c r="H276" s="301"/>
      <c r="I276" s="301"/>
      <c r="J276" s="301"/>
      <c r="K276" s="301"/>
      <c r="L276" s="301"/>
      <c r="M276" s="301"/>
      <c r="N276" s="301"/>
      <c r="O276" s="301"/>
      <c r="P276" s="301"/>
      <c r="Q276" s="301"/>
      <c r="R276" s="301"/>
      <c r="S276" s="301"/>
      <c r="T276" s="301"/>
    </row>
    <row r="277" spans="1:20" x14ac:dyDescent="0.35">
      <c r="A277" s="301"/>
      <c r="B277" s="301"/>
      <c r="C277" s="301"/>
      <c r="D277" s="301"/>
      <c r="E277" s="301"/>
      <c r="F277" s="301"/>
      <c r="G277" s="301"/>
      <c r="H277" s="301"/>
      <c r="I277" s="301"/>
      <c r="J277" s="301"/>
      <c r="K277" s="301"/>
      <c r="L277" s="301"/>
      <c r="M277" s="301"/>
      <c r="N277" s="301"/>
      <c r="O277" s="301"/>
      <c r="P277" s="301"/>
      <c r="Q277" s="301"/>
      <c r="R277" s="301"/>
      <c r="S277" s="301"/>
      <c r="T277" s="301"/>
    </row>
    <row r="278" spans="1:20" x14ac:dyDescent="0.35">
      <c r="A278" s="301"/>
      <c r="B278" s="301"/>
      <c r="C278" s="301"/>
      <c r="D278" s="301"/>
      <c r="E278" s="301"/>
      <c r="F278" s="301"/>
      <c r="G278" s="301"/>
      <c r="H278" s="301"/>
      <c r="I278" s="301"/>
      <c r="J278" s="301"/>
      <c r="K278" s="301"/>
      <c r="L278" s="301"/>
      <c r="M278" s="301"/>
      <c r="N278" s="301"/>
      <c r="O278" s="301"/>
      <c r="P278" s="301"/>
      <c r="Q278" s="301"/>
      <c r="R278" s="301"/>
      <c r="S278" s="301"/>
      <c r="T278" s="301"/>
    </row>
    <row r="279" spans="1:20" x14ac:dyDescent="0.35">
      <c r="A279" s="301"/>
      <c r="B279" s="301"/>
      <c r="C279" s="301"/>
      <c r="D279" s="301"/>
      <c r="E279" s="301"/>
      <c r="F279" s="301"/>
      <c r="G279" s="301"/>
      <c r="H279" s="301"/>
      <c r="I279" s="301"/>
      <c r="J279" s="301"/>
      <c r="K279" s="301"/>
      <c r="L279" s="301"/>
      <c r="M279" s="301"/>
      <c r="N279" s="301"/>
      <c r="O279" s="301"/>
      <c r="P279" s="301"/>
      <c r="Q279" s="301"/>
      <c r="R279" s="301"/>
      <c r="S279" s="301"/>
      <c r="T279" s="301"/>
    </row>
    <row r="280" spans="1:20" x14ac:dyDescent="0.35">
      <c r="A280" s="301"/>
      <c r="B280" s="301"/>
      <c r="C280" s="301"/>
      <c r="D280" s="301"/>
      <c r="E280" s="301"/>
      <c r="F280" s="301"/>
      <c r="G280" s="301"/>
      <c r="H280" s="301"/>
      <c r="I280" s="301"/>
      <c r="J280" s="301"/>
      <c r="K280" s="301"/>
      <c r="L280" s="301"/>
      <c r="M280" s="301"/>
      <c r="N280" s="301"/>
      <c r="O280" s="301"/>
      <c r="P280" s="301"/>
      <c r="Q280" s="301"/>
      <c r="R280" s="301"/>
      <c r="S280" s="301"/>
      <c r="T280" s="301"/>
    </row>
    <row r="281" spans="1:20" x14ac:dyDescent="0.35">
      <c r="A281" s="301"/>
      <c r="B281" s="301"/>
      <c r="C281" s="301"/>
      <c r="D281" s="301"/>
      <c r="E281" s="301"/>
      <c r="F281" s="301"/>
      <c r="G281" s="301"/>
      <c r="H281" s="301"/>
      <c r="I281" s="301"/>
      <c r="J281" s="301"/>
      <c r="K281" s="301"/>
      <c r="L281" s="301"/>
      <c r="M281" s="301"/>
      <c r="N281" s="301"/>
      <c r="O281" s="301"/>
      <c r="P281" s="301"/>
      <c r="Q281" s="301"/>
      <c r="R281" s="301"/>
      <c r="S281" s="301"/>
      <c r="T281" s="301"/>
    </row>
    <row r="282" spans="1:20" x14ac:dyDescent="0.35">
      <c r="A282" s="301"/>
      <c r="B282" s="301"/>
      <c r="C282" s="301"/>
      <c r="D282" s="301"/>
      <c r="E282" s="301"/>
      <c r="F282" s="301"/>
      <c r="G282" s="301"/>
      <c r="H282" s="301"/>
      <c r="I282" s="301"/>
      <c r="J282" s="301"/>
      <c r="K282" s="301"/>
      <c r="L282" s="301"/>
      <c r="M282" s="301"/>
      <c r="N282" s="301"/>
      <c r="O282" s="301"/>
      <c r="P282" s="301"/>
      <c r="Q282" s="301"/>
      <c r="R282" s="301"/>
      <c r="S282" s="301"/>
      <c r="T282" s="301"/>
    </row>
    <row r="283" spans="1:20" x14ac:dyDescent="0.35">
      <c r="A283" s="301"/>
      <c r="B283" s="301"/>
      <c r="C283" s="301"/>
      <c r="D283" s="301"/>
      <c r="E283" s="301"/>
      <c r="F283" s="301"/>
      <c r="G283" s="301"/>
      <c r="H283" s="301"/>
      <c r="I283" s="301"/>
      <c r="J283" s="301"/>
      <c r="K283" s="301"/>
      <c r="L283" s="301"/>
      <c r="M283" s="301"/>
      <c r="N283" s="301"/>
      <c r="O283" s="301"/>
      <c r="P283" s="301"/>
      <c r="Q283" s="301"/>
      <c r="R283" s="301"/>
      <c r="S283" s="301"/>
      <c r="T283" s="301"/>
    </row>
    <row r="284" spans="1:20" x14ac:dyDescent="0.35">
      <c r="A284" s="301"/>
      <c r="B284" s="301"/>
      <c r="C284" s="301"/>
      <c r="D284" s="301"/>
      <c r="E284" s="301"/>
      <c r="F284" s="301"/>
      <c r="G284" s="301"/>
      <c r="H284" s="301"/>
      <c r="I284" s="301"/>
      <c r="J284" s="301"/>
      <c r="K284" s="301"/>
      <c r="L284" s="301"/>
      <c r="M284" s="301"/>
      <c r="N284" s="301"/>
      <c r="O284" s="301"/>
      <c r="P284" s="301"/>
      <c r="Q284" s="301"/>
      <c r="R284" s="301"/>
      <c r="S284" s="301"/>
      <c r="T284" s="301"/>
    </row>
    <row r="285" spans="1:20" x14ac:dyDescent="0.35">
      <c r="A285" s="301"/>
      <c r="B285" s="301"/>
      <c r="C285" s="301"/>
      <c r="D285" s="301"/>
      <c r="E285" s="301"/>
      <c r="F285" s="301"/>
      <c r="G285" s="301"/>
      <c r="H285" s="301"/>
      <c r="I285" s="301"/>
      <c r="J285" s="301"/>
      <c r="K285" s="301"/>
      <c r="L285" s="301"/>
      <c r="M285" s="301"/>
      <c r="N285" s="301"/>
      <c r="O285" s="301"/>
      <c r="P285" s="301"/>
      <c r="Q285" s="301"/>
      <c r="R285" s="301"/>
      <c r="S285" s="301"/>
      <c r="T285" s="301"/>
    </row>
    <row r="286" spans="1:20" x14ac:dyDescent="0.35">
      <c r="A286" s="301"/>
      <c r="B286" s="301"/>
      <c r="C286" s="301"/>
      <c r="D286" s="301"/>
      <c r="E286" s="301"/>
      <c r="F286" s="301"/>
      <c r="G286" s="301"/>
      <c r="H286" s="301"/>
      <c r="I286" s="301"/>
      <c r="J286" s="301"/>
      <c r="K286" s="301"/>
      <c r="L286" s="301"/>
      <c r="M286" s="301"/>
      <c r="N286" s="301"/>
      <c r="O286" s="301"/>
      <c r="P286" s="301"/>
      <c r="Q286" s="301"/>
      <c r="R286" s="301"/>
      <c r="S286" s="301"/>
      <c r="T286" s="301"/>
    </row>
    <row r="287" spans="1:20" x14ac:dyDescent="0.35">
      <c r="A287" s="301"/>
      <c r="B287" s="301"/>
      <c r="C287" s="301"/>
      <c r="D287" s="301"/>
      <c r="E287" s="301"/>
      <c r="F287" s="301"/>
      <c r="G287" s="301"/>
      <c r="H287" s="301"/>
      <c r="I287" s="301"/>
      <c r="J287" s="301"/>
      <c r="K287" s="301"/>
      <c r="L287" s="301"/>
      <c r="M287" s="301"/>
      <c r="N287" s="301"/>
      <c r="O287" s="301"/>
      <c r="P287" s="301"/>
      <c r="Q287" s="301"/>
      <c r="R287" s="301"/>
      <c r="S287" s="301"/>
      <c r="T287" s="301"/>
    </row>
    <row r="288" spans="1:20" x14ac:dyDescent="0.35">
      <c r="A288" s="301"/>
      <c r="B288" s="301"/>
      <c r="C288" s="301"/>
      <c r="D288" s="301"/>
      <c r="E288" s="301"/>
      <c r="F288" s="301"/>
      <c r="G288" s="301"/>
      <c r="H288" s="301"/>
      <c r="I288" s="301"/>
      <c r="J288" s="301"/>
      <c r="K288" s="301"/>
      <c r="L288" s="301"/>
      <c r="M288" s="301"/>
      <c r="N288" s="301"/>
      <c r="O288" s="301"/>
      <c r="P288" s="301"/>
      <c r="Q288" s="301"/>
      <c r="R288" s="301"/>
      <c r="S288" s="301"/>
      <c r="T288" s="301"/>
    </row>
    <row r="289" spans="1:20" x14ac:dyDescent="0.35">
      <c r="A289" s="301"/>
      <c r="B289" s="301"/>
      <c r="C289" s="301"/>
      <c r="D289" s="301"/>
      <c r="E289" s="301"/>
      <c r="F289" s="301"/>
      <c r="G289" s="301"/>
      <c r="H289" s="301"/>
      <c r="I289" s="301"/>
      <c r="J289" s="301"/>
      <c r="K289" s="301"/>
      <c r="L289" s="301"/>
      <c r="M289" s="301"/>
      <c r="N289" s="301"/>
      <c r="O289" s="301"/>
      <c r="P289" s="301"/>
      <c r="Q289" s="301"/>
      <c r="R289" s="301"/>
      <c r="S289" s="301"/>
      <c r="T289" s="301"/>
    </row>
    <row r="290" spans="1:20" x14ac:dyDescent="0.35">
      <c r="A290" s="301"/>
      <c r="B290" s="301"/>
      <c r="C290" s="301"/>
      <c r="D290" s="301"/>
      <c r="E290" s="301"/>
      <c r="F290" s="301"/>
      <c r="G290" s="301"/>
      <c r="H290" s="301"/>
      <c r="I290" s="301"/>
      <c r="J290" s="301"/>
      <c r="K290" s="301"/>
      <c r="L290" s="301"/>
      <c r="M290" s="301"/>
      <c r="N290" s="301"/>
      <c r="O290" s="301"/>
      <c r="P290" s="301"/>
      <c r="Q290" s="301"/>
      <c r="R290" s="301"/>
      <c r="S290" s="301"/>
      <c r="T290" s="301"/>
    </row>
    <row r="291" spans="1:20" x14ac:dyDescent="0.35">
      <c r="A291" s="301"/>
      <c r="B291" s="301"/>
      <c r="C291" s="301"/>
      <c r="D291" s="301"/>
      <c r="E291" s="301"/>
      <c r="F291" s="301"/>
      <c r="G291" s="301"/>
      <c r="H291" s="301"/>
      <c r="I291" s="301"/>
      <c r="J291" s="301"/>
      <c r="K291" s="301"/>
      <c r="L291" s="301"/>
      <c r="M291" s="301"/>
      <c r="N291" s="301"/>
      <c r="O291" s="301"/>
      <c r="P291" s="301"/>
      <c r="Q291" s="301"/>
      <c r="R291" s="301"/>
      <c r="S291" s="301"/>
      <c r="T291" s="301"/>
    </row>
    <row r="292" spans="1:20" x14ac:dyDescent="0.35">
      <c r="A292" s="301"/>
      <c r="B292" s="301"/>
      <c r="C292" s="301"/>
      <c r="D292" s="301"/>
      <c r="E292" s="301"/>
      <c r="F292" s="301"/>
      <c r="G292" s="301"/>
      <c r="H292" s="301"/>
      <c r="I292" s="301"/>
      <c r="J292" s="301"/>
      <c r="K292" s="301"/>
      <c r="L292" s="301"/>
      <c r="M292" s="301"/>
      <c r="N292" s="301"/>
      <c r="O292" s="301"/>
      <c r="P292" s="301"/>
      <c r="Q292" s="301"/>
      <c r="R292" s="301"/>
      <c r="S292" s="301"/>
      <c r="T292" s="301"/>
    </row>
    <row r="293" spans="1:20" x14ac:dyDescent="0.35">
      <c r="A293" s="301"/>
      <c r="B293" s="301"/>
      <c r="C293" s="301"/>
      <c r="D293" s="301"/>
      <c r="E293" s="301"/>
      <c r="F293" s="301"/>
      <c r="G293" s="301"/>
      <c r="H293" s="301"/>
      <c r="I293" s="301"/>
      <c r="J293" s="301"/>
      <c r="K293" s="301"/>
      <c r="L293" s="301"/>
      <c r="M293" s="301"/>
      <c r="N293" s="301"/>
      <c r="O293" s="301"/>
      <c r="P293" s="301"/>
      <c r="Q293" s="301"/>
      <c r="R293" s="301"/>
      <c r="S293" s="301"/>
      <c r="T293" s="301"/>
    </row>
    <row r="294" spans="1:20" x14ac:dyDescent="0.35">
      <c r="A294" s="301"/>
      <c r="B294" s="301"/>
      <c r="C294" s="301"/>
      <c r="D294" s="301"/>
      <c r="E294" s="301"/>
      <c r="F294" s="301"/>
      <c r="G294" s="301"/>
      <c r="H294" s="301"/>
      <c r="I294" s="301"/>
      <c r="J294" s="301"/>
      <c r="K294" s="301"/>
      <c r="L294" s="301"/>
      <c r="M294" s="301"/>
      <c r="N294" s="301"/>
      <c r="O294" s="301"/>
      <c r="P294" s="301"/>
      <c r="Q294" s="301"/>
      <c r="R294" s="301"/>
      <c r="S294" s="301"/>
      <c r="T294" s="301"/>
    </row>
    <row r="295" spans="1:20" x14ac:dyDescent="0.35">
      <c r="A295" s="301"/>
      <c r="B295" s="301"/>
      <c r="C295" s="301"/>
      <c r="D295" s="301"/>
      <c r="E295" s="301"/>
      <c r="F295" s="301"/>
      <c r="G295" s="301"/>
      <c r="H295" s="301"/>
      <c r="I295" s="301"/>
      <c r="J295" s="301"/>
      <c r="K295" s="301"/>
      <c r="L295" s="301"/>
      <c r="M295" s="301"/>
      <c r="N295" s="301"/>
      <c r="O295" s="301"/>
      <c r="P295" s="301"/>
      <c r="Q295" s="301"/>
      <c r="R295" s="301"/>
      <c r="S295" s="301"/>
      <c r="T295" s="301"/>
    </row>
    <row r="296" spans="1:20" x14ac:dyDescent="0.35">
      <c r="A296" s="301"/>
      <c r="B296" s="301"/>
      <c r="C296" s="301"/>
      <c r="D296" s="301"/>
      <c r="E296" s="301"/>
      <c r="F296" s="301"/>
      <c r="G296" s="301"/>
      <c r="H296" s="301"/>
      <c r="I296" s="301"/>
      <c r="J296" s="301"/>
      <c r="K296" s="301"/>
      <c r="L296" s="301"/>
      <c r="M296" s="301"/>
      <c r="N296" s="301"/>
      <c r="O296" s="301"/>
      <c r="P296" s="301"/>
      <c r="Q296" s="301"/>
      <c r="R296" s="301"/>
      <c r="S296" s="301"/>
      <c r="T296" s="301"/>
    </row>
    <row r="297" spans="1:20" x14ac:dyDescent="0.35">
      <c r="A297" s="301"/>
      <c r="B297" s="301"/>
      <c r="C297" s="301"/>
      <c r="D297" s="301"/>
      <c r="E297" s="301"/>
      <c r="F297" s="301"/>
      <c r="G297" s="301"/>
      <c r="H297" s="301"/>
      <c r="I297" s="301"/>
      <c r="J297" s="301"/>
      <c r="K297" s="301"/>
      <c r="L297" s="301"/>
      <c r="M297" s="301"/>
      <c r="N297" s="301"/>
      <c r="O297" s="301"/>
      <c r="P297" s="301"/>
      <c r="Q297" s="301"/>
      <c r="R297" s="301"/>
      <c r="S297" s="301"/>
      <c r="T297" s="301"/>
    </row>
    <row r="298" spans="1:20" x14ac:dyDescent="0.35">
      <c r="A298" s="301"/>
      <c r="B298" s="301"/>
      <c r="C298" s="301"/>
      <c r="D298" s="301"/>
      <c r="E298" s="301"/>
      <c r="F298" s="301"/>
      <c r="G298" s="301"/>
      <c r="H298" s="301"/>
      <c r="I298" s="301"/>
      <c r="J298" s="301"/>
      <c r="K298" s="301"/>
      <c r="L298" s="301"/>
      <c r="M298" s="301"/>
      <c r="N298" s="301"/>
      <c r="O298" s="301"/>
      <c r="P298" s="301"/>
      <c r="Q298" s="301"/>
      <c r="R298" s="301"/>
      <c r="S298" s="301"/>
      <c r="T298" s="301"/>
    </row>
    <row r="299" spans="1:20" x14ac:dyDescent="0.35">
      <c r="A299" s="301"/>
      <c r="B299" s="301"/>
      <c r="C299" s="301"/>
      <c r="D299" s="301"/>
      <c r="E299" s="301"/>
      <c r="F299" s="301"/>
      <c r="G299" s="301"/>
      <c r="H299" s="301"/>
      <c r="I299" s="301"/>
      <c r="J299" s="301"/>
      <c r="K299" s="301"/>
      <c r="L299" s="301"/>
      <c r="M299" s="301"/>
      <c r="N299" s="301"/>
      <c r="O299" s="301"/>
      <c r="P299" s="301"/>
      <c r="Q299" s="301"/>
      <c r="R299" s="301"/>
      <c r="S299" s="301"/>
      <c r="T299" s="301"/>
    </row>
    <row r="300" spans="1:20" x14ac:dyDescent="0.35">
      <c r="A300" s="301"/>
      <c r="B300" s="301"/>
      <c r="C300" s="301"/>
      <c r="D300" s="301"/>
      <c r="E300" s="301"/>
      <c r="F300" s="301"/>
      <c r="G300" s="301"/>
      <c r="H300" s="301"/>
      <c r="I300" s="301"/>
      <c r="J300" s="301"/>
      <c r="K300" s="301"/>
      <c r="L300" s="301"/>
      <c r="M300" s="301"/>
      <c r="N300" s="301"/>
      <c r="O300" s="301"/>
      <c r="P300" s="301"/>
      <c r="Q300" s="301"/>
      <c r="R300" s="301"/>
      <c r="S300" s="301"/>
      <c r="T300" s="301"/>
    </row>
    <row r="301" spans="1:20" x14ac:dyDescent="0.35">
      <c r="A301" s="301"/>
      <c r="B301" s="301"/>
      <c r="C301" s="301"/>
      <c r="D301" s="301"/>
      <c r="E301" s="301"/>
      <c r="F301" s="301"/>
      <c r="G301" s="301"/>
      <c r="H301" s="301"/>
      <c r="I301" s="301"/>
      <c r="J301" s="301"/>
      <c r="K301" s="301"/>
      <c r="L301" s="301"/>
      <c r="M301" s="301"/>
      <c r="N301" s="301"/>
      <c r="O301" s="301"/>
      <c r="P301" s="301"/>
      <c r="Q301" s="301"/>
      <c r="R301" s="301"/>
      <c r="S301" s="301"/>
      <c r="T301" s="301"/>
    </row>
    <row r="302" spans="1:20" x14ac:dyDescent="0.35">
      <c r="A302" s="301"/>
      <c r="B302" s="301"/>
      <c r="C302" s="301"/>
      <c r="D302" s="301"/>
      <c r="E302" s="301"/>
      <c r="F302" s="301"/>
      <c r="G302" s="301"/>
      <c r="H302" s="301"/>
      <c r="I302" s="301"/>
      <c r="J302" s="301"/>
      <c r="K302" s="301"/>
      <c r="L302" s="301"/>
      <c r="M302" s="301"/>
      <c r="N302" s="301"/>
      <c r="O302" s="301"/>
      <c r="P302" s="301"/>
      <c r="Q302" s="301"/>
      <c r="R302" s="301"/>
      <c r="S302" s="301"/>
      <c r="T302" s="301"/>
    </row>
    <row r="303" spans="1:20" x14ac:dyDescent="0.35">
      <c r="A303" s="301"/>
      <c r="B303" s="301"/>
      <c r="C303" s="301"/>
      <c r="D303" s="301"/>
      <c r="E303" s="301"/>
      <c r="F303" s="301"/>
      <c r="G303" s="301"/>
      <c r="H303" s="301"/>
      <c r="I303" s="301"/>
      <c r="J303" s="301"/>
      <c r="K303" s="301"/>
      <c r="L303" s="301"/>
      <c r="M303" s="301"/>
      <c r="N303" s="301"/>
      <c r="O303" s="301"/>
      <c r="P303" s="301"/>
      <c r="Q303" s="301"/>
      <c r="R303" s="301"/>
      <c r="S303" s="301"/>
      <c r="T303" s="301"/>
    </row>
    <row r="304" spans="1:20" x14ac:dyDescent="0.35">
      <c r="A304" s="301"/>
      <c r="B304" s="301"/>
      <c r="C304" s="301"/>
      <c r="D304" s="301"/>
      <c r="E304" s="301"/>
      <c r="F304" s="301"/>
      <c r="G304" s="301"/>
      <c r="H304" s="301"/>
      <c r="I304" s="301"/>
      <c r="J304" s="301"/>
      <c r="K304" s="301"/>
      <c r="L304" s="301"/>
      <c r="M304" s="301"/>
      <c r="N304" s="301"/>
      <c r="O304" s="301"/>
      <c r="P304" s="301"/>
      <c r="Q304" s="301"/>
      <c r="R304" s="301"/>
      <c r="S304" s="301"/>
      <c r="T304" s="301"/>
    </row>
    <row r="305" spans="1:20" x14ac:dyDescent="0.35">
      <c r="A305" s="301"/>
      <c r="B305" s="301"/>
      <c r="C305" s="301"/>
      <c r="D305" s="301"/>
      <c r="E305" s="301"/>
      <c r="F305" s="301"/>
      <c r="G305" s="301"/>
      <c r="H305" s="301"/>
      <c r="I305" s="301"/>
      <c r="J305" s="301"/>
      <c r="K305" s="301"/>
      <c r="L305" s="301"/>
      <c r="M305" s="301"/>
      <c r="N305" s="301"/>
      <c r="O305" s="301"/>
      <c r="P305" s="301"/>
      <c r="Q305" s="301"/>
      <c r="R305" s="301"/>
      <c r="S305" s="301"/>
      <c r="T305" s="301"/>
    </row>
    <row r="306" spans="1:20" x14ac:dyDescent="0.35">
      <c r="A306" s="301"/>
      <c r="B306" s="301"/>
      <c r="C306" s="301"/>
      <c r="D306" s="301"/>
      <c r="E306" s="301"/>
      <c r="F306" s="301"/>
      <c r="G306" s="301"/>
      <c r="H306" s="301"/>
      <c r="I306" s="301"/>
      <c r="J306" s="301"/>
      <c r="K306" s="301"/>
      <c r="L306" s="301"/>
      <c r="M306" s="301"/>
      <c r="N306" s="301"/>
      <c r="O306" s="301"/>
      <c r="P306" s="301"/>
      <c r="Q306" s="301"/>
      <c r="R306" s="301"/>
      <c r="S306" s="301"/>
      <c r="T306" s="301"/>
    </row>
    <row r="307" spans="1:20" x14ac:dyDescent="0.35">
      <c r="A307" s="301"/>
      <c r="B307" s="301"/>
      <c r="C307" s="301"/>
      <c r="D307" s="301"/>
      <c r="E307" s="301"/>
      <c r="F307" s="301"/>
      <c r="G307" s="301"/>
      <c r="H307" s="301"/>
      <c r="I307" s="301"/>
      <c r="J307" s="301"/>
      <c r="K307" s="301"/>
      <c r="L307" s="301"/>
      <c r="M307" s="301"/>
      <c r="N307" s="301"/>
      <c r="O307" s="301"/>
      <c r="P307" s="301"/>
      <c r="Q307" s="301"/>
      <c r="R307" s="301"/>
      <c r="S307" s="301"/>
      <c r="T307" s="301"/>
    </row>
    <row r="308" spans="1:20" x14ac:dyDescent="0.35">
      <c r="A308" s="301"/>
      <c r="B308" s="301"/>
      <c r="C308" s="301"/>
      <c r="D308" s="301"/>
      <c r="E308" s="301"/>
      <c r="F308" s="301"/>
      <c r="G308" s="301"/>
      <c r="H308" s="301"/>
      <c r="I308" s="301"/>
      <c r="J308" s="301"/>
      <c r="K308" s="301"/>
      <c r="L308" s="301"/>
      <c r="M308" s="301"/>
      <c r="N308" s="301"/>
      <c r="O308" s="301"/>
      <c r="P308" s="301"/>
      <c r="Q308" s="301"/>
      <c r="R308" s="301"/>
      <c r="S308" s="301"/>
      <c r="T308" s="301"/>
    </row>
    <row r="309" spans="1:20" x14ac:dyDescent="0.35">
      <c r="A309" s="301"/>
      <c r="B309" s="301"/>
      <c r="C309" s="301"/>
      <c r="D309" s="301"/>
      <c r="E309" s="301"/>
      <c r="F309" s="301"/>
      <c r="G309" s="301"/>
      <c r="H309" s="301"/>
      <c r="I309" s="301"/>
      <c r="J309" s="301"/>
      <c r="K309" s="301"/>
      <c r="L309" s="301"/>
      <c r="M309" s="301"/>
      <c r="N309" s="301"/>
      <c r="O309" s="301"/>
      <c r="P309" s="301"/>
      <c r="Q309" s="301"/>
      <c r="R309" s="301"/>
      <c r="S309" s="301"/>
      <c r="T309" s="301"/>
    </row>
    <row r="310" spans="1:20" x14ac:dyDescent="0.35">
      <c r="A310" s="301"/>
      <c r="B310" s="301"/>
      <c r="C310" s="301"/>
      <c r="D310" s="301"/>
      <c r="E310" s="301"/>
      <c r="F310" s="301"/>
      <c r="G310" s="301"/>
      <c r="H310" s="301"/>
      <c r="I310" s="301"/>
      <c r="J310" s="301"/>
      <c r="K310" s="301"/>
      <c r="L310" s="301"/>
      <c r="M310" s="301"/>
      <c r="N310" s="301"/>
      <c r="O310" s="301"/>
      <c r="P310" s="301"/>
      <c r="Q310" s="301"/>
      <c r="R310" s="301"/>
      <c r="S310" s="301"/>
      <c r="T310" s="301"/>
    </row>
    <row r="311" spans="1:20" x14ac:dyDescent="0.35">
      <c r="A311" s="301"/>
      <c r="B311" s="301"/>
      <c r="C311" s="301"/>
      <c r="D311" s="301"/>
      <c r="E311" s="301"/>
      <c r="F311" s="301"/>
      <c r="G311" s="301"/>
      <c r="H311" s="301"/>
      <c r="I311" s="301"/>
      <c r="J311" s="301"/>
      <c r="K311" s="301"/>
      <c r="L311" s="301"/>
      <c r="M311" s="301"/>
      <c r="N311" s="301"/>
      <c r="O311" s="301"/>
      <c r="P311" s="301"/>
      <c r="Q311" s="301"/>
      <c r="R311" s="301"/>
      <c r="S311" s="301"/>
      <c r="T311" s="301"/>
    </row>
    <row r="312" spans="1:20" x14ac:dyDescent="0.35">
      <c r="A312" s="301"/>
      <c r="B312" s="301"/>
      <c r="C312" s="301"/>
      <c r="D312" s="301"/>
      <c r="E312" s="301"/>
      <c r="F312" s="301"/>
      <c r="G312" s="301"/>
      <c r="H312" s="301"/>
      <c r="I312" s="301"/>
      <c r="J312" s="301"/>
      <c r="K312" s="301"/>
      <c r="L312" s="301"/>
      <c r="M312" s="301"/>
      <c r="N312" s="301"/>
      <c r="O312" s="301"/>
      <c r="P312" s="301"/>
      <c r="Q312" s="301"/>
      <c r="R312" s="301"/>
      <c r="S312" s="301"/>
      <c r="T312" s="301"/>
    </row>
    <row r="313" spans="1:20" x14ac:dyDescent="0.35">
      <c r="A313" s="301"/>
      <c r="B313" s="301"/>
      <c r="C313" s="301"/>
      <c r="D313" s="301"/>
      <c r="E313" s="301"/>
      <c r="F313" s="301"/>
      <c r="G313" s="301"/>
      <c r="H313" s="301"/>
      <c r="I313" s="301"/>
      <c r="J313" s="301"/>
      <c r="K313" s="301"/>
      <c r="L313" s="301"/>
      <c r="M313" s="301"/>
      <c r="N313" s="301"/>
      <c r="O313" s="301"/>
      <c r="P313" s="301"/>
      <c r="Q313" s="301"/>
      <c r="R313" s="301"/>
      <c r="S313" s="301"/>
      <c r="T313" s="301"/>
    </row>
    <row r="314" spans="1:20" x14ac:dyDescent="0.35">
      <c r="A314" s="301"/>
      <c r="B314" s="301"/>
      <c r="C314" s="301"/>
      <c r="D314" s="301"/>
      <c r="E314" s="301"/>
      <c r="F314" s="301"/>
      <c r="G314" s="301"/>
      <c r="H314" s="301"/>
      <c r="I314" s="301"/>
      <c r="J314" s="301"/>
      <c r="K314" s="301"/>
      <c r="L314" s="301"/>
      <c r="M314" s="301"/>
      <c r="N314" s="301"/>
      <c r="O314" s="301"/>
      <c r="P314" s="301"/>
      <c r="Q314" s="301"/>
      <c r="R314" s="301"/>
      <c r="S314" s="301"/>
      <c r="T314" s="301"/>
    </row>
    <row r="315" spans="1:20" x14ac:dyDescent="0.35">
      <c r="A315" s="301"/>
      <c r="B315" s="301"/>
      <c r="C315" s="301"/>
      <c r="D315" s="301"/>
      <c r="E315" s="301"/>
      <c r="F315" s="301"/>
      <c r="G315" s="301"/>
      <c r="H315" s="301"/>
      <c r="I315" s="301"/>
      <c r="J315" s="301"/>
      <c r="K315" s="301"/>
      <c r="L315" s="301"/>
      <c r="M315" s="301"/>
      <c r="N315" s="301"/>
      <c r="O315" s="301"/>
      <c r="P315" s="301"/>
      <c r="Q315" s="301"/>
      <c r="R315" s="301"/>
      <c r="S315" s="301"/>
      <c r="T315" s="301"/>
    </row>
    <row r="316" spans="1:20" x14ac:dyDescent="0.35">
      <c r="A316" s="301"/>
      <c r="B316" s="301"/>
      <c r="C316" s="301"/>
      <c r="D316" s="301"/>
      <c r="E316" s="301"/>
      <c r="F316" s="301"/>
      <c r="G316" s="301"/>
      <c r="H316" s="301"/>
      <c r="I316" s="301"/>
      <c r="J316" s="301"/>
      <c r="K316" s="301"/>
      <c r="L316" s="301"/>
      <c r="M316" s="301"/>
      <c r="N316" s="301"/>
      <c r="O316" s="301"/>
      <c r="P316" s="301"/>
      <c r="Q316" s="301"/>
      <c r="R316" s="301"/>
      <c r="S316" s="301"/>
      <c r="T316" s="301"/>
    </row>
    <row r="317" spans="1:20" x14ac:dyDescent="0.35">
      <c r="A317" s="301"/>
      <c r="B317" s="301"/>
      <c r="C317" s="301"/>
      <c r="D317" s="301"/>
      <c r="E317" s="301"/>
      <c r="F317" s="301"/>
      <c r="G317" s="301"/>
      <c r="H317" s="301"/>
      <c r="I317" s="301"/>
      <c r="J317" s="301"/>
      <c r="K317" s="301"/>
      <c r="L317" s="301"/>
      <c r="M317" s="301"/>
      <c r="N317" s="301"/>
      <c r="O317" s="301"/>
      <c r="P317" s="301"/>
      <c r="Q317" s="301"/>
      <c r="R317" s="301"/>
      <c r="S317" s="301"/>
      <c r="T317" s="301"/>
    </row>
    <row r="318" spans="1:20" x14ac:dyDescent="0.35">
      <c r="A318" s="301"/>
      <c r="B318" s="301"/>
      <c r="C318" s="301"/>
      <c r="D318" s="301"/>
      <c r="E318" s="301"/>
      <c r="F318" s="301"/>
      <c r="G318" s="301"/>
      <c r="H318" s="301"/>
      <c r="I318" s="301"/>
      <c r="J318" s="301"/>
      <c r="K318" s="301"/>
      <c r="L318" s="301"/>
      <c r="M318" s="301"/>
      <c r="N318" s="301"/>
      <c r="O318" s="301"/>
      <c r="P318" s="301"/>
      <c r="Q318" s="301"/>
      <c r="R318" s="301"/>
      <c r="S318" s="301"/>
      <c r="T318" s="301"/>
    </row>
    <row r="319" spans="1:20" x14ac:dyDescent="0.35">
      <c r="A319" s="301"/>
      <c r="B319" s="301"/>
      <c r="C319" s="301"/>
      <c r="D319" s="301"/>
      <c r="E319" s="301"/>
      <c r="F319" s="301"/>
      <c r="G319" s="301"/>
      <c r="H319" s="301"/>
      <c r="I319" s="301"/>
      <c r="J319" s="301"/>
      <c r="K319" s="301"/>
      <c r="L319" s="301"/>
      <c r="M319" s="301"/>
      <c r="N319" s="301"/>
      <c r="O319" s="301"/>
      <c r="P319" s="301"/>
      <c r="Q319" s="301"/>
      <c r="R319" s="301"/>
      <c r="S319" s="301"/>
      <c r="T319" s="301"/>
    </row>
    <row r="320" spans="1:20" x14ac:dyDescent="0.35">
      <c r="A320" s="301"/>
      <c r="B320" s="301"/>
      <c r="C320" s="301"/>
      <c r="D320" s="301"/>
      <c r="E320" s="301"/>
      <c r="F320" s="301"/>
      <c r="G320" s="301"/>
      <c r="H320" s="301"/>
      <c r="I320" s="301"/>
      <c r="J320" s="301"/>
      <c r="K320" s="301"/>
      <c r="L320" s="301"/>
      <c r="M320" s="301"/>
      <c r="N320" s="301"/>
      <c r="O320" s="301"/>
      <c r="P320" s="301"/>
      <c r="Q320" s="301"/>
      <c r="R320" s="301"/>
      <c r="S320" s="301"/>
      <c r="T320" s="301"/>
    </row>
    <row r="321" spans="1:20" x14ac:dyDescent="0.35">
      <c r="A321" s="301"/>
      <c r="B321" s="301"/>
      <c r="C321" s="301"/>
      <c r="D321" s="301"/>
      <c r="E321" s="301"/>
      <c r="F321" s="301"/>
      <c r="G321" s="301"/>
      <c r="H321" s="301"/>
      <c r="I321" s="301"/>
      <c r="J321" s="301"/>
      <c r="K321" s="301"/>
      <c r="L321" s="301"/>
      <c r="M321" s="301"/>
      <c r="N321" s="301"/>
      <c r="O321" s="301"/>
      <c r="P321" s="301"/>
      <c r="Q321" s="301"/>
      <c r="R321" s="301"/>
      <c r="S321" s="301"/>
      <c r="T321" s="301"/>
    </row>
    <row r="322" spans="1:20" x14ac:dyDescent="0.35">
      <c r="A322" s="301"/>
      <c r="B322" s="301"/>
      <c r="C322" s="301"/>
      <c r="D322" s="301"/>
      <c r="E322" s="301"/>
      <c r="F322" s="301"/>
      <c r="G322" s="301"/>
      <c r="H322" s="301"/>
      <c r="I322" s="301"/>
      <c r="J322" s="301"/>
      <c r="K322" s="301"/>
      <c r="L322" s="301"/>
      <c r="M322" s="301"/>
      <c r="N322" s="301"/>
      <c r="O322" s="301"/>
      <c r="P322" s="301"/>
      <c r="Q322" s="301"/>
      <c r="R322" s="301"/>
      <c r="S322" s="301"/>
      <c r="T322" s="301"/>
    </row>
    <row r="323" spans="1:20" x14ac:dyDescent="0.35">
      <c r="A323" s="301"/>
      <c r="B323" s="301"/>
      <c r="C323" s="301"/>
      <c r="D323" s="301"/>
      <c r="E323" s="301"/>
      <c r="F323" s="301"/>
      <c r="G323" s="301"/>
      <c r="H323" s="301"/>
      <c r="I323" s="301"/>
      <c r="J323" s="301"/>
      <c r="K323" s="301"/>
      <c r="L323" s="301"/>
      <c r="M323" s="301"/>
      <c r="N323" s="301"/>
      <c r="O323" s="301"/>
      <c r="P323" s="301"/>
      <c r="Q323" s="301"/>
      <c r="R323" s="301"/>
      <c r="S323" s="301"/>
      <c r="T323" s="301"/>
    </row>
    <row r="324" spans="1:20" x14ac:dyDescent="0.35">
      <c r="A324" s="301"/>
      <c r="B324" s="301"/>
      <c r="C324" s="301"/>
      <c r="D324" s="301"/>
      <c r="E324" s="301"/>
      <c r="F324" s="301"/>
      <c r="G324" s="301"/>
      <c r="H324" s="301"/>
      <c r="I324" s="301"/>
      <c r="J324" s="301"/>
      <c r="K324" s="301"/>
      <c r="L324" s="301"/>
      <c r="M324" s="301"/>
      <c r="N324" s="301"/>
      <c r="O324" s="301"/>
      <c r="P324" s="301"/>
      <c r="Q324" s="301"/>
      <c r="R324" s="301"/>
      <c r="S324" s="301"/>
      <c r="T324" s="301"/>
    </row>
    <row r="325" spans="1:20" x14ac:dyDescent="0.35">
      <c r="A325" s="301"/>
      <c r="B325" s="301"/>
      <c r="C325" s="301"/>
      <c r="D325" s="301"/>
      <c r="E325" s="301"/>
      <c r="F325" s="301"/>
      <c r="G325" s="301"/>
      <c r="H325" s="301"/>
      <c r="I325" s="301"/>
      <c r="J325" s="301"/>
      <c r="K325" s="301"/>
      <c r="L325" s="301"/>
      <c r="M325" s="301"/>
      <c r="N325" s="301"/>
      <c r="O325" s="301"/>
      <c r="P325" s="301"/>
      <c r="Q325" s="301"/>
      <c r="R325" s="301"/>
      <c r="S325" s="301"/>
      <c r="T325" s="301"/>
    </row>
    <row r="326" spans="1:20" x14ac:dyDescent="0.35">
      <c r="A326" s="301"/>
      <c r="B326" s="301"/>
      <c r="C326" s="301"/>
      <c r="D326" s="301"/>
      <c r="E326" s="301"/>
      <c r="F326" s="301"/>
      <c r="G326" s="301"/>
      <c r="H326" s="301"/>
      <c r="I326" s="301"/>
      <c r="J326" s="301"/>
      <c r="K326" s="301"/>
      <c r="L326" s="301"/>
      <c r="M326" s="301"/>
      <c r="N326" s="301"/>
      <c r="O326" s="301"/>
      <c r="P326" s="301"/>
      <c r="Q326" s="301"/>
      <c r="R326" s="301"/>
      <c r="S326" s="301"/>
      <c r="T326" s="301"/>
    </row>
    <row r="327" spans="1:20" x14ac:dyDescent="0.35">
      <c r="A327" s="301"/>
      <c r="B327" s="301"/>
      <c r="C327" s="301"/>
      <c r="D327" s="301"/>
      <c r="E327" s="301"/>
      <c r="F327" s="301"/>
      <c r="G327" s="301"/>
      <c r="H327" s="301"/>
      <c r="I327" s="301"/>
      <c r="J327" s="301"/>
      <c r="K327" s="301"/>
      <c r="L327" s="301"/>
      <c r="M327" s="301"/>
      <c r="N327" s="301"/>
      <c r="O327" s="301"/>
      <c r="P327" s="301"/>
      <c r="Q327" s="301"/>
      <c r="R327" s="301"/>
      <c r="S327" s="301"/>
      <c r="T327" s="301"/>
    </row>
    <row r="328" spans="1:20" x14ac:dyDescent="0.35">
      <c r="A328" s="301"/>
      <c r="B328" s="301"/>
      <c r="C328" s="301"/>
      <c r="D328" s="301"/>
      <c r="E328" s="301"/>
      <c r="F328" s="301"/>
      <c r="G328" s="301"/>
      <c r="H328" s="301"/>
      <c r="I328" s="301"/>
      <c r="J328" s="301"/>
      <c r="K328" s="301"/>
      <c r="L328" s="301"/>
      <c r="M328" s="301"/>
      <c r="N328" s="301"/>
      <c r="O328" s="301"/>
      <c r="P328" s="301"/>
      <c r="Q328" s="301"/>
      <c r="R328" s="301"/>
      <c r="S328" s="301"/>
      <c r="T328" s="301"/>
    </row>
    <row r="329" spans="1:20" x14ac:dyDescent="0.35">
      <c r="A329" s="301"/>
      <c r="B329" s="301"/>
      <c r="C329" s="301"/>
      <c r="D329" s="301"/>
      <c r="E329" s="301"/>
      <c r="F329" s="301"/>
      <c r="G329" s="301"/>
      <c r="H329" s="301"/>
      <c r="I329" s="301"/>
      <c r="J329" s="301"/>
      <c r="K329" s="301"/>
      <c r="L329" s="301"/>
      <c r="M329" s="301"/>
      <c r="N329" s="301"/>
      <c r="O329" s="301"/>
      <c r="P329" s="301"/>
      <c r="Q329" s="301"/>
      <c r="R329" s="301"/>
      <c r="S329" s="301"/>
      <c r="T329" s="301"/>
    </row>
    <row r="330" spans="1:20" x14ac:dyDescent="0.35">
      <c r="A330" s="301"/>
      <c r="B330" s="301"/>
      <c r="C330" s="301"/>
      <c r="D330" s="301"/>
      <c r="E330" s="301"/>
      <c r="F330" s="301"/>
      <c r="G330" s="301"/>
      <c r="H330" s="301"/>
      <c r="I330" s="301"/>
      <c r="J330" s="301"/>
      <c r="K330" s="301"/>
      <c r="L330" s="301"/>
      <c r="M330" s="301"/>
      <c r="N330" s="301"/>
      <c r="O330" s="301"/>
      <c r="P330" s="301"/>
      <c r="Q330" s="301"/>
      <c r="R330" s="301"/>
      <c r="S330" s="301"/>
      <c r="T330" s="301"/>
    </row>
    <row r="331" spans="1:20" x14ac:dyDescent="0.35">
      <c r="A331" s="301"/>
      <c r="B331" s="301"/>
      <c r="C331" s="301"/>
      <c r="D331" s="301"/>
      <c r="E331" s="301"/>
      <c r="F331" s="301"/>
      <c r="G331" s="301"/>
      <c r="H331" s="301"/>
      <c r="I331" s="301"/>
      <c r="J331" s="301"/>
      <c r="K331" s="301"/>
      <c r="L331" s="301"/>
      <c r="M331" s="301"/>
      <c r="N331" s="301"/>
      <c r="O331" s="301"/>
      <c r="P331" s="301"/>
      <c r="Q331" s="301"/>
      <c r="R331" s="301"/>
      <c r="S331" s="301"/>
      <c r="T331" s="301"/>
    </row>
    <row r="332" spans="1:20" x14ac:dyDescent="0.35">
      <c r="A332" s="301"/>
      <c r="B332" s="301"/>
      <c r="C332" s="301"/>
      <c r="D332" s="301"/>
      <c r="E332" s="301"/>
      <c r="F332" s="301"/>
      <c r="G332" s="301"/>
      <c r="H332" s="301"/>
      <c r="I332" s="301"/>
      <c r="J332" s="301"/>
      <c r="K332" s="301"/>
      <c r="L332" s="301"/>
      <c r="M332" s="301"/>
      <c r="N332" s="301"/>
      <c r="O332" s="301"/>
      <c r="P332" s="301"/>
      <c r="Q332" s="301"/>
      <c r="R332" s="301"/>
      <c r="S332" s="301"/>
      <c r="T332" s="301"/>
    </row>
    <row r="333" spans="1:20" x14ac:dyDescent="0.35">
      <c r="A333" s="301"/>
      <c r="B333" s="301"/>
      <c r="C333" s="301"/>
      <c r="D333" s="301"/>
      <c r="E333" s="301"/>
      <c r="F333" s="301"/>
      <c r="G333" s="301"/>
      <c r="H333" s="301"/>
      <c r="I333" s="301"/>
      <c r="J333" s="301"/>
      <c r="K333" s="301"/>
      <c r="L333" s="301"/>
      <c r="M333" s="301"/>
      <c r="N333" s="301"/>
      <c r="O333" s="301"/>
      <c r="P333" s="301"/>
      <c r="Q333" s="301"/>
      <c r="R333" s="301"/>
      <c r="S333" s="301"/>
      <c r="T333" s="301"/>
    </row>
    <row r="334" spans="1:20" x14ac:dyDescent="0.35">
      <c r="A334" s="301"/>
      <c r="B334" s="301"/>
      <c r="C334" s="301"/>
      <c r="D334" s="301"/>
      <c r="E334" s="301"/>
      <c r="F334" s="301"/>
      <c r="G334" s="301"/>
      <c r="H334" s="301"/>
      <c r="I334" s="301"/>
      <c r="J334" s="301"/>
      <c r="K334" s="301"/>
      <c r="L334" s="301"/>
      <c r="M334" s="301"/>
      <c r="N334" s="301"/>
      <c r="O334" s="301"/>
      <c r="P334" s="301"/>
      <c r="Q334" s="301"/>
      <c r="R334" s="301"/>
      <c r="S334" s="301"/>
      <c r="T334" s="301"/>
    </row>
    <row r="335" spans="1:20" x14ac:dyDescent="0.35">
      <c r="A335" s="301"/>
      <c r="B335" s="301"/>
      <c r="C335" s="301"/>
      <c r="D335" s="301"/>
      <c r="E335" s="301"/>
      <c r="F335" s="301"/>
      <c r="G335" s="301"/>
      <c r="H335" s="301"/>
      <c r="I335" s="301"/>
      <c r="J335" s="301"/>
      <c r="K335" s="301"/>
      <c r="L335" s="301"/>
      <c r="M335" s="301"/>
      <c r="N335" s="301"/>
      <c r="O335" s="301"/>
      <c r="P335" s="301"/>
      <c r="Q335" s="301"/>
      <c r="R335" s="301"/>
      <c r="S335" s="301"/>
      <c r="T335" s="301"/>
    </row>
    <row r="336" spans="1:20" x14ac:dyDescent="0.35">
      <c r="A336" s="301"/>
      <c r="B336" s="301"/>
      <c r="C336" s="301"/>
      <c r="D336" s="301"/>
      <c r="E336" s="301"/>
      <c r="F336" s="301"/>
      <c r="G336" s="301"/>
      <c r="H336" s="301"/>
      <c r="I336" s="301"/>
      <c r="J336" s="301"/>
      <c r="K336" s="301"/>
      <c r="L336" s="301"/>
      <c r="M336" s="301"/>
      <c r="N336" s="301"/>
      <c r="O336" s="301"/>
      <c r="P336" s="301"/>
      <c r="Q336" s="301"/>
      <c r="R336" s="301"/>
      <c r="S336" s="301"/>
      <c r="T336" s="301"/>
    </row>
    <row r="337" spans="1:20" x14ac:dyDescent="0.35">
      <c r="A337" s="301"/>
      <c r="B337" s="301"/>
      <c r="C337" s="301"/>
      <c r="D337" s="301"/>
      <c r="E337" s="301"/>
      <c r="F337" s="301"/>
      <c r="G337" s="301"/>
      <c r="H337" s="301"/>
      <c r="I337" s="301"/>
      <c r="J337" s="301"/>
      <c r="K337" s="301"/>
      <c r="L337" s="301"/>
      <c r="M337" s="301"/>
      <c r="N337" s="301"/>
      <c r="O337" s="301"/>
      <c r="P337" s="301"/>
      <c r="Q337" s="301"/>
      <c r="R337" s="301"/>
      <c r="S337" s="301"/>
      <c r="T337" s="301"/>
    </row>
    <row r="338" spans="1:20" x14ac:dyDescent="0.35">
      <c r="A338" s="301"/>
      <c r="B338" s="301"/>
      <c r="C338" s="301"/>
      <c r="D338" s="301"/>
      <c r="E338" s="301"/>
      <c r="F338" s="301"/>
      <c r="G338" s="301"/>
      <c r="H338" s="301"/>
      <c r="I338" s="301"/>
      <c r="J338" s="301"/>
      <c r="K338" s="301"/>
      <c r="L338" s="301"/>
      <c r="M338" s="301"/>
      <c r="N338" s="301"/>
      <c r="O338" s="301"/>
      <c r="P338" s="301"/>
      <c r="Q338" s="301"/>
      <c r="R338" s="301"/>
      <c r="S338" s="301"/>
      <c r="T338" s="301"/>
    </row>
    <row r="339" spans="1:20" x14ac:dyDescent="0.35">
      <c r="A339" s="301"/>
      <c r="B339" s="301"/>
      <c r="C339" s="301"/>
      <c r="D339" s="301"/>
      <c r="E339" s="301"/>
      <c r="F339" s="301"/>
      <c r="G339" s="301"/>
      <c r="H339" s="301"/>
      <c r="I339" s="301"/>
      <c r="J339" s="301"/>
      <c r="K339" s="301"/>
      <c r="L339" s="301"/>
      <c r="M339" s="301"/>
      <c r="N339" s="301"/>
      <c r="O339" s="301"/>
      <c r="P339" s="301"/>
      <c r="Q339" s="301"/>
      <c r="R339" s="301"/>
      <c r="S339" s="301"/>
      <c r="T339" s="301"/>
    </row>
    <row r="340" spans="1:20" x14ac:dyDescent="0.35">
      <c r="A340" s="301"/>
      <c r="B340" s="301"/>
      <c r="C340" s="301"/>
      <c r="D340" s="301"/>
      <c r="E340" s="301"/>
      <c r="F340" s="301"/>
      <c r="G340" s="301"/>
      <c r="H340" s="301"/>
      <c r="I340" s="301"/>
      <c r="J340" s="301"/>
      <c r="K340" s="301"/>
      <c r="L340" s="301"/>
      <c r="M340" s="301"/>
      <c r="N340" s="301"/>
      <c r="O340" s="301"/>
      <c r="P340" s="301"/>
      <c r="Q340" s="301"/>
      <c r="R340" s="301"/>
      <c r="S340" s="301"/>
      <c r="T340" s="301"/>
    </row>
    <row r="341" spans="1:20" x14ac:dyDescent="0.35">
      <c r="A341" s="301"/>
      <c r="B341" s="301"/>
      <c r="C341" s="301"/>
      <c r="D341" s="301"/>
      <c r="E341" s="301"/>
      <c r="F341" s="301"/>
      <c r="G341" s="301"/>
      <c r="H341" s="301"/>
      <c r="I341" s="301"/>
      <c r="J341" s="301"/>
      <c r="K341" s="301"/>
      <c r="L341" s="301"/>
      <c r="M341" s="301"/>
      <c r="N341" s="301"/>
      <c r="O341" s="301"/>
      <c r="P341" s="301"/>
      <c r="Q341" s="301"/>
      <c r="R341" s="301"/>
      <c r="S341" s="301"/>
      <c r="T341" s="301"/>
    </row>
    <row r="342" spans="1:20" x14ac:dyDescent="0.35">
      <c r="A342" s="301"/>
      <c r="B342" s="301"/>
      <c r="C342" s="301"/>
      <c r="D342" s="301"/>
      <c r="E342" s="301"/>
      <c r="F342" s="301"/>
      <c r="G342" s="301"/>
      <c r="H342" s="301"/>
      <c r="I342" s="301"/>
      <c r="J342" s="301"/>
      <c r="K342" s="301"/>
      <c r="L342" s="301"/>
      <c r="M342" s="301"/>
      <c r="N342" s="301"/>
      <c r="O342" s="301"/>
      <c r="P342" s="301"/>
      <c r="Q342" s="301"/>
      <c r="R342" s="301"/>
      <c r="S342" s="301"/>
      <c r="T342" s="301"/>
    </row>
    <row r="343" spans="1:20" x14ac:dyDescent="0.35">
      <c r="A343" s="301"/>
      <c r="B343" s="301"/>
      <c r="C343" s="301"/>
      <c r="D343" s="301"/>
      <c r="E343" s="301"/>
      <c r="F343" s="301"/>
      <c r="G343" s="301"/>
      <c r="H343" s="301"/>
      <c r="I343" s="301"/>
      <c r="J343" s="301"/>
      <c r="K343" s="301"/>
      <c r="L343" s="301"/>
      <c r="M343" s="301"/>
      <c r="N343" s="301"/>
      <c r="O343" s="301"/>
      <c r="P343" s="301"/>
      <c r="Q343" s="301"/>
      <c r="R343" s="301"/>
      <c r="S343" s="301"/>
      <c r="T343" s="301"/>
    </row>
    <row r="344" spans="1:20" x14ac:dyDescent="0.35">
      <c r="A344" s="301"/>
      <c r="B344" s="301"/>
      <c r="C344" s="301"/>
      <c r="D344" s="301"/>
      <c r="E344" s="301"/>
      <c r="F344" s="301"/>
      <c r="G344" s="301"/>
      <c r="H344" s="301"/>
      <c r="I344" s="301"/>
      <c r="J344" s="301"/>
      <c r="K344" s="301"/>
      <c r="L344" s="301"/>
      <c r="M344" s="301"/>
      <c r="N344" s="301"/>
      <c r="O344" s="301"/>
      <c r="P344" s="301"/>
      <c r="Q344" s="301"/>
      <c r="R344" s="301"/>
      <c r="S344" s="301"/>
      <c r="T344" s="301"/>
    </row>
    <row r="345" spans="1:20" x14ac:dyDescent="0.35">
      <c r="A345" s="301"/>
      <c r="B345" s="301"/>
      <c r="C345" s="301"/>
      <c r="D345" s="301"/>
      <c r="E345" s="301"/>
      <c r="F345" s="301"/>
      <c r="G345" s="301"/>
      <c r="H345" s="301"/>
      <c r="I345" s="301"/>
      <c r="J345" s="301"/>
      <c r="K345" s="301"/>
      <c r="L345" s="301"/>
      <c r="M345" s="301"/>
      <c r="N345" s="301"/>
      <c r="O345" s="301"/>
      <c r="P345" s="301"/>
      <c r="Q345" s="301"/>
      <c r="R345" s="301"/>
      <c r="S345" s="301"/>
      <c r="T345" s="301"/>
    </row>
    <row r="346" spans="1:20" x14ac:dyDescent="0.35">
      <c r="A346" s="301"/>
      <c r="B346" s="301"/>
      <c r="C346" s="301"/>
      <c r="D346" s="301"/>
      <c r="E346" s="301"/>
      <c r="F346" s="301"/>
      <c r="G346" s="301"/>
      <c r="H346" s="301"/>
      <c r="I346" s="301"/>
      <c r="J346" s="301"/>
      <c r="K346" s="301"/>
      <c r="L346" s="301"/>
      <c r="M346" s="301"/>
      <c r="N346" s="301"/>
      <c r="O346" s="301"/>
      <c r="P346" s="301"/>
      <c r="Q346" s="301"/>
      <c r="R346" s="301"/>
      <c r="S346" s="301"/>
      <c r="T346" s="301"/>
    </row>
    <row r="347" spans="1:20" x14ac:dyDescent="0.35">
      <c r="A347" s="301"/>
      <c r="B347" s="301"/>
      <c r="C347" s="301"/>
      <c r="D347" s="301"/>
      <c r="E347" s="301"/>
      <c r="F347" s="301"/>
      <c r="G347" s="301"/>
      <c r="H347" s="301"/>
      <c r="I347" s="301"/>
      <c r="J347" s="301"/>
      <c r="K347" s="301"/>
      <c r="L347" s="301"/>
      <c r="M347" s="301"/>
      <c r="N347" s="301"/>
      <c r="O347" s="301"/>
      <c r="P347" s="301"/>
      <c r="Q347" s="301"/>
      <c r="R347" s="301"/>
      <c r="S347" s="301"/>
      <c r="T347" s="301"/>
    </row>
    <row r="348" spans="1:20" x14ac:dyDescent="0.35">
      <c r="A348" s="301"/>
      <c r="B348" s="301"/>
      <c r="C348" s="301"/>
      <c r="D348" s="301"/>
      <c r="E348" s="301"/>
      <c r="F348" s="301"/>
      <c r="G348" s="301"/>
      <c r="H348" s="301"/>
      <c r="I348" s="301"/>
      <c r="J348" s="301"/>
      <c r="K348" s="301"/>
      <c r="L348" s="301"/>
      <c r="M348" s="301"/>
      <c r="N348" s="301"/>
      <c r="O348" s="301"/>
      <c r="P348" s="301"/>
      <c r="Q348" s="301"/>
      <c r="R348" s="301"/>
      <c r="S348" s="301"/>
      <c r="T348" s="301"/>
    </row>
    <row r="349" spans="1:20" x14ac:dyDescent="0.35">
      <c r="A349" s="301"/>
      <c r="B349" s="301"/>
      <c r="C349" s="301"/>
      <c r="D349" s="301"/>
      <c r="E349" s="301"/>
      <c r="F349" s="301"/>
      <c r="G349" s="301"/>
      <c r="H349" s="301"/>
      <c r="I349" s="301"/>
      <c r="J349" s="301"/>
      <c r="K349" s="301"/>
      <c r="L349" s="301"/>
      <c r="M349" s="301"/>
      <c r="N349" s="301"/>
      <c r="O349" s="301"/>
      <c r="P349" s="301"/>
      <c r="Q349" s="301"/>
      <c r="R349" s="301"/>
      <c r="S349" s="301"/>
      <c r="T349" s="301"/>
    </row>
    <row r="350" spans="1:20" x14ac:dyDescent="0.35">
      <c r="A350" s="301"/>
      <c r="B350" s="301"/>
      <c r="C350" s="301"/>
      <c r="D350" s="301"/>
      <c r="E350" s="301"/>
      <c r="F350" s="301"/>
      <c r="G350" s="301"/>
      <c r="H350" s="301"/>
      <c r="I350" s="301"/>
      <c r="J350" s="301"/>
      <c r="K350" s="301"/>
      <c r="L350" s="301"/>
      <c r="M350" s="301"/>
      <c r="N350" s="301"/>
      <c r="O350" s="301"/>
      <c r="P350" s="301"/>
      <c r="Q350" s="301"/>
      <c r="R350" s="301"/>
      <c r="S350" s="301"/>
      <c r="T350" s="301"/>
    </row>
    <row r="351" spans="1:20" x14ac:dyDescent="0.35">
      <c r="A351" s="301"/>
      <c r="B351" s="301"/>
      <c r="C351" s="301"/>
      <c r="D351" s="301"/>
      <c r="E351" s="301"/>
      <c r="F351" s="301"/>
      <c r="G351" s="301"/>
      <c r="H351" s="301"/>
      <c r="I351" s="301"/>
      <c r="J351" s="301"/>
      <c r="K351" s="301"/>
      <c r="L351" s="301"/>
      <c r="M351" s="301"/>
      <c r="N351" s="301"/>
      <c r="O351" s="301"/>
      <c r="P351" s="301"/>
      <c r="Q351" s="301"/>
      <c r="R351" s="301"/>
      <c r="S351" s="301"/>
      <c r="T351" s="301"/>
    </row>
    <row r="352" spans="1:20" x14ac:dyDescent="0.35">
      <c r="A352" s="301"/>
      <c r="B352" s="301"/>
      <c r="C352" s="301"/>
      <c r="D352" s="301"/>
      <c r="E352" s="301"/>
      <c r="F352" s="301"/>
      <c r="G352" s="301"/>
      <c r="H352" s="301"/>
      <c r="I352" s="301"/>
      <c r="J352" s="301"/>
      <c r="K352" s="301"/>
      <c r="L352" s="301"/>
      <c r="M352" s="301"/>
      <c r="N352" s="301"/>
      <c r="O352" s="301"/>
      <c r="P352" s="301"/>
      <c r="Q352" s="301"/>
      <c r="R352" s="301"/>
      <c r="S352" s="301"/>
      <c r="T352" s="301"/>
    </row>
    <row r="353" spans="1:20" x14ac:dyDescent="0.35">
      <c r="A353" s="301"/>
      <c r="B353" s="301"/>
      <c r="C353" s="301"/>
      <c r="D353" s="301"/>
      <c r="E353" s="301"/>
      <c r="F353" s="301"/>
      <c r="G353" s="301"/>
      <c r="H353" s="301"/>
      <c r="I353" s="301"/>
      <c r="J353" s="301"/>
      <c r="K353" s="301"/>
      <c r="L353" s="301"/>
      <c r="M353" s="301"/>
      <c r="N353" s="301"/>
      <c r="O353" s="301"/>
      <c r="P353" s="301"/>
      <c r="Q353" s="301"/>
      <c r="R353" s="301"/>
      <c r="S353" s="301"/>
      <c r="T353" s="301"/>
    </row>
    <row r="354" spans="1:20" x14ac:dyDescent="0.35">
      <c r="A354" s="301"/>
      <c r="B354" s="301"/>
      <c r="C354" s="301"/>
      <c r="D354" s="301"/>
      <c r="E354" s="301"/>
      <c r="F354" s="301"/>
      <c r="G354" s="301"/>
      <c r="H354" s="301"/>
      <c r="I354" s="301"/>
      <c r="J354" s="301"/>
      <c r="K354" s="301"/>
      <c r="L354" s="301"/>
      <c r="M354" s="301"/>
      <c r="N354" s="301"/>
      <c r="O354" s="301"/>
      <c r="P354" s="301"/>
      <c r="Q354" s="301"/>
      <c r="R354" s="301"/>
      <c r="S354" s="301"/>
      <c r="T354" s="301"/>
    </row>
    <row r="355" spans="1:20" x14ac:dyDescent="0.35">
      <c r="A355" s="301"/>
      <c r="B355" s="301"/>
      <c r="C355" s="301"/>
      <c r="D355" s="301"/>
      <c r="E355" s="301"/>
      <c r="F355" s="301"/>
      <c r="G355" s="301"/>
      <c r="H355" s="301"/>
      <c r="I355" s="301"/>
      <c r="J355" s="301"/>
      <c r="K355" s="301"/>
      <c r="L355" s="301"/>
      <c r="M355" s="301"/>
      <c r="N355" s="301"/>
      <c r="O355" s="301"/>
      <c r="P355" s="301"/>
      <c r="Q355" s="301"/>
      <c r="R355" s="301"/>
      <c r="S355" s="301"/>
      <c r="T355" s="301"/>
    </row>
    <row r="356" spans="1:20" x14ac:dyDescent="0.35">
      <c r="A356" s="301"/>
      <c r="B356" s="301"/>
      <c r="C356" s="301"/>
      <c r="D356" s="301"/>
      <c r="E356" s="301"/>
      <c r="F356" s="301"/>
      <c r="G356" s="301"/>
      <c r="H356" s="301"/>
      <c r="I356" s="301"/>
      <c r="J356" s="301"/>
      <c r="K356" s="301"/>
      <c r="L356" s="301"/>
      <c r="M356" s="301"/>
      <c r="N356" s="301"/>
      <c r="O356" s="301"/>
      <c r="P356" s="301"/>
      <c r="Q356" s="301"/>
      <c r="R356" s="301"/>
      <c r="S356" s="301"/>
      <c r="T356" s="301"/>
    </row>
    <row r="357" spans="1:20" x14ac:dyDescent="0.35">
      <c r="A357" s="301"/>
      <c r="B357" s="301"/>
      <c r="C357" s="301"/>
      <c r="D357" s="301"/>
      <c r="E357" s="301"/>
      <c r="F357" s="301"/>
      <c r="G357" s="301"/>
      <c r="H357" s="301"/>
      <c r="I357" s="301"/>
      <c r="J357" s="301"/>
      <c r="K357" s="301"/>
      <c r="L357" s="301"/>
      <c r="M357" s="301"/>
      <c r="N357" s="301"/>
      <c r="O357" s="301"/>
      <c r="P357" s="301"/>
      <c r="Q357" s="301"/>
      <c r="R357" s="301"/>
      <c r="S357" s="301"/>
      <c r="T357" s="301"/>
    </row>
    <row r="358" spans="1:20" x14ac:dyDescent="0.35">
      <c r="A358" s="301"/>
      <c r="B358" s="301"/>
      <c r="C358" s="301"/>
      <c r="D358" s="301"/>
      <c r="E358" s="301"/>
      <c r="F358" s="301"/>
      <c r="G358" s="301"/>
      <c r="H358" s="301"/>
      <c r="I358" s="301"/>
      <c r="J358" s="301"/>
      <c r="K358" s="301"/>
      <c r="L358" s="301"/>
      <c r="M358" s="301"/>
      <c r="N358" s="301"/>
      <c r="O358" s="301"/>
      <c r="P358" s="301"/>
      <c r="Q358" s="301"/>
      <c r="R358" s="301"/>
      <c r="S358" s="301"/>
      <c r="T358" s="301"/>
    </row>
    <row r="359" spans="1:20" x14ac:dyDescent="0.35">
      <c r="A359" s="301"/>
      <c r="B359" s="301"/>
      <c r="C359" s="301"/>
      <c r="D359" s="301"/>
      <c r="E359" s="301"/>
      <c r="F359" s="301"/>
      <c r="G359" s="301"/>
      <c r="H359" s="301"/>
      <c r="I359" s="301"/>
      <c r="J359" s="301"/>
      <c r="K359" s="301"/>
      <c r="L359" s="301"/>
      <c r="M359" s="301"/>
      <c r="N359" s="301"/>
      <c r="O359" s="301"/>
      <c r="P359" s="301"/>
      <c r="Q359" s="301"/>
      <c r="R359" s="301"/>
      <c r="S359" s="301"/>
      <c r="T359" s="301"/>
    </row>
    <row r="360" spans="1:20" x14ac:dyDescent="0.35">
      <c r="A360" s="301"/>
      <c r="B360" s="301"/>
      <c r="C360" s="301"/>
      <c r="D360" s="301"/>
      <c r="E360" s="301"/>
      <c r="F360" s="301"/>
      <c r="G360" s="301"/>
      <c r="H360" s="301"/>
      <c r="I360" s="301"/>
      <c r="J360" s="301"/>
      <c r="K360" s="301"/>
      <c r="L360" s="301"/>
      <c r="M360" s="301"/>
      <c r="N360" s="301"/>
      <c r="O360" s="301"/>
      <c r="P360" s="301"/>
      <c r="Q360" s="301"/>
      <c r="R360" s="301"/>
      <c r="S360" s="301"/>
      <c r="T360" s="301"/>
    </row>
    <row r="361" spans="1:20" x14ac:dyDescent="0.35">
      <c r="A361" s="301"/>
      <c r="B361" s="301"/>
      <c r="C361" s="301"/>
      <c r="D361" s="301"/>
      <c r="E361" s="301"/>
      <c r="F361" s="301"/>
      <c r="G361" s="301"/>
      <c r="H361" s="301"/>
      <c r="I361" s="301"/>
      <c r="J361" s="301"/>
      <c r="K361" s="301"/>
      <c r="L361" s="301"/>
      <c r="M361" s="301"/>
      <c r="N361" s="301"/>
      <c r="O361" s="301"/>
      <c r="P361" s="301"/>
      <c r="Q361" s="301"/>
      <c r="R361" s="301"/>
      <c r="S361" s="301"/>
      <c r="T361" s="301"/>
    </row>
    <row r="362" spans="1:20" x14ac:dyDescent="0.35">
      <c r="A362" s="301"/>
      <c r="B362" s="301"/>
      <c r="C362" s="301"/>
      <c r="D362" s="301"/>
      <c r="E362" s="301"/>
      <c r="F362" s="301"/>
      <c r="G362" s="301"/>
      <c r="H362" s="301"/>
      <c r="I362" s="301"/>
      <c r="J362" s="301"/>
      <c r="K362" s="301"/>
      <c r="L362" s="301"/>
      <c r="M362" s="301"/>
      <c r="N362" s="301"/>
      <c r="O362" s="301"/>
      <c r="P362" s="301"/>
      <c r="Q362" s="301"/>
      <c r="R362" s="301"/>
      <c r="S362" s="301"/>
      <c r="T362" s="301"/>
    </row>
    <row r="363" spans="1:20" x14ac:dyDescent="0.35">
      <c r="A363" s="301"/>
      <c r="B363" s="301"/>
      <c r="C363" s="301"/>
      <c r="D363" s="301"/>
      <c r="E363" s="301"/>
      <c r="F363" s="301"/>
      <c r="G363" s="301"/>
      <c r="H363" s="301"/>
      <c r="I363" s="301"/>
      <c r="J363" s="301"/>
      <c r="K363" s="301"/>
      <c r="L363" s="301"/>
      <c r="M363" s="301"/>
      <c r="N363" s="301"/>
      <c r="O363" s="301"/>
      <c r="P363" s="301"/>
      <c r="Q363" s="301"/>
      <c r="R363" s="301"/>
      <c r="S363" s="301"/>
      <c r="T363" s="301"/>
    </row>
    <row r="364" spans="1:20" x14ac:dyDescent="0.35">
      <c r="A364" s="301"/>
      <c r="B364" s="301"/>
      <c r="C364" s="301"/>
      <c r="D364" s="301"/>
      <c r="E364" s="301"/>
      <c r="F364" s="301"/>
      <c r="G364" s="301"/>
      <c r="H364" s="301"/>
      <c r="I364" s="301"/>
      <c r="J364" s="301"/>
      <c r="K364" s="301"/>
      <c r="L364" s="301"/>
      <c r="M364" s="301"/>
      <c r="N364" s="301"/>
      <c r="O364" s="301"/>
      <c r="P364" s="301"/>
      <c r="Q364" s="301"/>
      <c r="R364" s="301"/>
      <c r="S364" s="301"/>
      <c r="T364" s="301"/>
    </row>
    <row r="365" spans="1:20" x14ac:dyDescent="0.35">
      <c r="A365" s="301"/>
      <c r="B365" s="301"/>
      <c r="C365" s="301"/>
      <c r="D365" s="301"/>
      <c r="E365" s="301"/>
      <c r="F365" s="301"/>
      <c r="G365" s="301"/>
      <c r="H365" s="301"/>
      <c r="I365" s="301"/>
      <c r="J365" s="301"/>
      <c r="K365" s="301"/>
      <c r="L365" s="301"/>
      <c r="M365" s="301"/>
      <c r="N365" s="301"/>
      <c r="O365" s="301"/>
      <c r="P365" s="301"/>
      <c r="Q365" s="301"/>
      <c r="R365" s="301"/>
      <c r="S365" s="301"/>
      <c r="T365" s="301"/>
    </row>
    <row r="366" spans="1:20" x14ac:dyDescent="0.35">
      <c r="A366" s="301"/>
      <c r="B366" s="301"/>
      <c r="C366" s="301"/>
      <c r="D366" s="301"/>
      <c r="E366" s="301"/>
      <c r="F366" s="301"/>
      <c r="G366" s="301"/>
      <c r="H366" s="301"/>
      <c r="I366" s="301"/>
      <c r="J366" s="301"/>
      <c r="K366" s="301"/>
      <c r="L366" s="301"/>
      <c r="M366" s="301"/>
      <c r="N366" s="301"/>
      <c r="O366" s="301"/>
      <c r="P366" s="301"/>
      <c r="Q366" s="301"/>
      <c r="R366" s="301"/>
      <c r="S366" s="301"/>
      <c r="T366" s="301"/>
    </row>
    <row r="367" spans="1:20" x14ac:dyDescent="0.35">
      <c r="A367" s="301"/>
      <c r="B367" s="301"/>
      <c r="C367" s="301"/>
      <c r="D367" s="301"/>
      <c r="E367" s="301"/>
      <c r="F367" s="301"/>
      <c r="G367" s="301"/>
      <c r="H367" s="301"/>
      <c r="I367" s="301"/>
      <c r="J367" s="301"/>
      <c r="K367" s="301"/>
      <c r="L367" s="301"/>
      <c r="M367" s="301"/>
      <c r="N367" s="301"/>
      <c r="O367" s="301"/>
      <c r="P367" s="301"/>
      <c r="Q367" s="301"/>
      <c r="R367" s="301"/>
      <c r="S367" s="301"/>
      <c r="T367" s="301"/>
    </row>
    <row r="368" spans="1:20" x14ac:dyDescent="0.35">
      <c r="A368" s="301"/>
      <c r="B368" s="301"/>
      <c r="C368" s="301"/>
      <c r="D368" s="301"/>
      <c r="E368" s="301"/>
      <c r="F368" s="301"/>
      <c r="G368" s="301"/>
      <c r="H368" s="301"/>
      <c r="I368" s="301"/>
      <c r="J368" s="301"/>
      <c r="K368" s="301"/>
      <c r="L368" s="301"/>
      <c r="M368" s="301"/>
      <c r="N368" s="301"/>
      <c r="O368" s="301"/>
      <c r="P368" s="301"/>
      <c r="Q368" s="301"/>
      <c r="R368" s="301"/>
      <c r="S368" s="301"/>
      <c r="T368" s="301"/>
    </row>
    <row r="369" spans="1:20" x14ac:dyDescent="0.35">
      <c r="A369" s="301"/>
      <c r="B369" s="301"/>
      <c r="C369" s="301"/>
      <c r="D369" s="301"/>
      <c r="E369" s="301"/>
      <c r="F369" s="301"/>
      <c r="G369" s="301"/>
      <c r="H369" s="301"/>
      <c r="I369" s="301"/>
      <c r="J369" s="301"/>
      <c r="K369" s="301"/>
      <c r="L369" s="301"/>
      <c r="M369" s="301"/>
      <c r="N369" s="301"/>
      <c r="O369" s="301"/>
      <c r="P369" s="301"/>
      <c r="Q369" s="301"/>
      <c r="R369" s="301"/>
      <c r="S369" s="301"/>
      <c r="T369" s="301"/>
    </row>
    <row r="370" spans="1:20" x14ac:dyDescent="0.35">
      <c r="A370" s="301"/>
      <c r="B370" s="301"/>
      <c r="C370" s="301"/>
      <c r="D370" s="301"/>
      <c r="E370" s="301"/>
      <c r="F370" s="301"/>
      <c r="G370" s="301"/>
      <c r="H370" s="301"/>
      <c r="I370" s="301"/>
      <c r="J370" s="301"/>
      <c r="K370" s="301"/>
      <c r="L370" s="301"/>
      <c r="M370" s="301"/>
      <c r="N370" s="301"/>
      <c r="O370" s="301"/>
      <c r="P370" s="301"/>
      <c r="Q370" s="301"/>
      <c r="R370" s="301"/>
      <c r="S370" s="301"/>
      <c r="T370" s="301"/>
    </row>
    <row r="371" spans="1:20" x14ac:dyDescent="0.35">
      <c r="A371" s="301"/>
      <c r="B371" s="301"/>
      <c r="C371" s="301"/>
      <c r="D371" s="301"/>
      <c r="E371" s="301"/>
      <c r="F371" s="301"/>
      <c r="G371" s="301"/>
      <c r="H371" s="301"/>
      <c r="I371" s="301"/>
      <c r="J371" s="301"/>
      <c r="K371" s="301"/>
      <c r="L371" s="301"/>
      <c r="M371" s="301"/>
      <c r="N371" s="301"/>
      <c r="O371" s="301"/>
      <c r="P371" s="301"/>
      <c r="Q371" s="301"/>
      <c r="R371" s="301"/>
      <c r="S371" s="301"/>
      <c r="T371" s="301"/>
    </row>
    <row r="372" spans="1:20" x14ac:dyDescent="0.35">
      <c r="A372" s="301"/>
      <c r="B372" s="301"/>
      <c r="C372" s="301"/>
      <c r="D372" s="301"/>
      <c r="E372" s="301"/>
      <c r="F372" s="301"/>
      <c r="G372" s="301"/>
      <c r="H372" s="301"/>
      <c r="I372" s="301"/>
      <c r="J372" s="301"/>
      <c r="K372" s="301"/>
      <c r="L372" s="301"/>
      <c r="M372" s="301"/>
      <c r="N372" s="301"/>
      <c r="O372" s="301"/>
      <c r="P372" s="301"/>
      <c r="Q372" s="301"/>
      <c r="R372" s="301"/>
      <c r="S372" s="301"/>
      <c r="T372" s="301"/>
    </row>
    <row r="373" spans="1:20" x14ac:dyDescent="0.35">
      <c r="A373" s="301"/>
      <c r="B373" s="301"/>
      <c r="C373" s="301"/>
      <c r="D373" s="301"/>
      <c r="E373" s="301"/>
      <c r="F373" s="301"/>
      <c r="G373" s="301"/>
      <c r="H373" s="301"/>
      <c r="I373" s="301"/>
      <c r="J373" s="301"/>
      <c r="K373" s="301"/>
      <c r="L373" s="301"/>
      <c r="M373" s="301"/>
      <c r="N373" s="301"/>
      <c r="O373" s="301"/>
      <c r="P373" s="301"/>
      <c r="Q373" s="301"/>
      <c r="R373" s="301"/>
      <c r="S373" s="301"/>
      <c r="T373" s="301"/>
    </row>
    <row r="374" spans="1:20" x14ac:dyDescent="0.35">
      <c r="A374" s="301"/>
      <c r="B374" s="301"/>
      <c r="C374" s="301"/>
      <c r="D374" s="301"/>
      <c r="E374" s="301"/>
      <c r="F374" s="301"/>
      <c r="G374" s="301"/>
      <c r="H374" s="301"/>
      <c r="I374" s="301"/>
      <c r="J374" s="301"/>
      <c r="K374" s="301"/>
      <c r="L374" s="301"/>
      <c r="M374" s="301"/>
      <c r="N374" s="301"/>
      <c r="O374" s="301"/>
      <c r="P374" s="301"/>
      <c r="Q374" s="301"/>
      <c r="R374" s="301"/>
      <c r="S374" s="301"/>
      <c r="T374" s="301"/>
    </row>
    <row r="375" spans="1:20" x14ac:dyDescent="0.35">
      <c r="A375" s="301"/>
      <c r="B375" s="301"/>
      <c r="C375" s="301"/>
      <c r="D375" s="301"/>
      <c r="E375" s="301"/>
      <c r="F375" s="301"/>
      <c r="G375" s="301"/>
      <c r="H375" s="301"/>
      <c r="I375" s="301"/>
      <c r="J375" s="301"/>
      <c r="K375" s="301"/>
      <c r="L375" s="301"/>
      <c r="M375" s="301"/>
      <c r="N375" s="301"/>
      <c r="O375" s="301"/>
      <c r="P375" s="301"/>
      <c r="Q375" s="301"/>
      <c r="R375" s="301"/>
      <c r="S375" s="301"/>
      <c r="T375" s="301"/>
    </row>
    <row r="376" spans="1:20" x14ac:dyDescent="0.35">
      <c r="A376" s="301"/>
      <c r="B376" s="301"/>
      <c r="C376" s="301"/>
      <c r="D376" s="301"/>
      <c r="E376" s="301"/>
      <c r="F376" s="301"/>
      <c r="G376" s="301"/>
      <c r="H376" s="301"/>
      <c r="I376" s="301"/>
      <c r="J376" s="301"/>
      <c r="K376" s="301"/>
      <c r="L376" s="301"/>
      <c r="M376" s="301"/>
      <c r="N376" s="301"/>
      <c r="O376" s="301"/>
      <c r="P376" s="301"/>
      <c r="Q376" s="301"/>
      <c r="R376" s="301"/>
      <c r="S376" s="301"/>
      <c r="T376" s="301"/>
    </row>
    <row r="377" spans="1:20" x14ac:dyDescent="0.35">
      <c r="A377" s="301"/>
      <c r="B377" s="301"/>
      <c r="C377" s="301"/>
      <c r="D377" s="301"/>
      <c r="E377" s="301"/>
      <c r="F377" s="301"/>
      <c r="G377" s="301"/>
      <c r="H377" s="301"/>
      <c r="I377" s="301"/>
      <c r="J377" s="301"/>
      <c r="K377" s="301"/>
      <c r="L377" s="301"/>
      <c r="M377" s="301"/>
      <c r="N377" s="301"/>
      <c r="O377" s="301"/>
      <c r="P377" s="301"/>
      <c r="Q377" s="301"/>
      <c r="R377" s="301"/>
      <c r="S377" s="301"/>
      <c r="T377" s="301"/>
    </row>
    <row r="378" spans="1:20" x14ac:dyDescent="0.35">
      <c r="A378" s="301"/>
      <c r="B378" s="301"/>
      <c r="C378" s="301"/>
      <c r="D378" s="301"/>
      <c r="E378" s="301"/>
      <c r="F378" s="301"/>
      <c r="G378" s="301"/>
      <c r="H378" s="301"/>
      <c r="I378" s="301"/>
      <c r="J378" s="301"/>
      <c r="K378" s="301"/>
      <c r="L378" s="301"/>
      <c r="M378" s="301"/>
      <c r="N378" s="301"/>
      <c r="O378" s="301"/>
      <c r="P378" s="301"/>
      <c r="Q378" s="301"/>
      <c r="R378" s="301"/>
      <c r="S378" s="301"/>
      <c r="T378" s="301"/>
    </row>
    <row r="379" spans="1:20" x14ac:dyDescent="0.35">
      <c r="A379" s="301"/>
      <c r="B379" s="301"/>
      <c r="C379" s="301"/>
      <c r="D379" s="301"/>
      <c r="E379" s="301"/>
      <c r="F379" s="301"/>
      <c r="G379" s="301"/>
      <c r="H379" s="301"/>
      <c r="I379" s="301"/>
      <c r="J379" s="301"/>
      <c r="K379" s="301"/>
      <c r="L379" s="301"/>
      <c r="M379" s="301"/>
      <c r="N379" s="301"/>
      <c r="O379" s="301"/>
      <c r="P379" s="301"/>
      <c r="Q379" s="301"/>
      <c r="R379" s="301"/>
      <c r="S379" s="301"/>
      <c r="T379" s="301"/>
    </row>
    <row r="380" spans="1:20" x14ac:dyDescent="0.35">
      <c r="A380" s="301"/>
      <c r="B380" s="301"/>
      <c r="C380" s="301"/>
      <c r="D380" s="301"/>
      <c r="E380" s="301"/>
      <c r="F380" s="301"/>
      <c r="G380" s="301"/>
      <c r="H380" s="301"/>
      <c r="I380" s="301"/>
      <c r="J380" s="301"/>
      <c r="K380" s="301"/>
      <c r="L380" s="301"/>
      <c r="M380" s="301"/>
      <c r="N380" s="301"/>
      <c r="O380" s="301"/>
      <c r="P380" s="301"/>
      <c r="Q380" s="301"/>
      <c r="R380" s="301"/>
      <c r="S380" s="301"/>
      <c r="T380" s="301"/>
    </row>
    <row r="381" spans="1:20" x14ac:dyDescent="0.35">
      <c r="A381" s="301"/>
      <c r="B381" s="301"/>
      <c r="C381" s="301"/>
      <c r="D381" s="301"/>
      <c r="E381" s="301"/>
      <c r="F381" s="301"/>
      <c r="G381" s="301"/>
      <c r="H381" s="301"/>
      <c r="I381" s="301"/>
      <c r="J381" s="301"/>
      <c r="K381" s="301"/>
      <c r="L381" s="301"/>
      <c r="M381" s="301"/>
      <c r="N381" s="301"/>
      <c r="O381" s="301"/>
      <c r="P381" s="301"/>
      <c r="Q381" s="301"/>
      <c r="R381" s="301"/>
      <c r="S381" s="301"/>
      <c r="T381" s="301"/>
    </row>
    <row r="382" spans="1:20" x14ac:dyDescent="0.35">
      <c r="A382" s="301"/>
      <c r="B382" s="301"/>
      <c r="C382" s="301"/>
      <c r="D382" s="301"/>
      <c r="E382" s="301"/>
      <c r="F382" s="301"/>
      <c r="G382" s="301"/>
      <c r="H382" s="301"/>
      <c r="I382" s="301"/>
      <c r="J382" s="301"/>
      <c r="K382" s="301"/>
      <c r="L382" s="301"/>
      <c r="M382" s="301"/>
      <c r="N382" s="301"/>
      <c r="O382" s="301"/>
      <c r="P382" s="301"/>
      <c r="Q382" s="301"/>
      <c r="R382" s="301"/>
      <c r="S382" s="301"/>
      <c r="T382" s="301"/>
    </row>
    <row r="383" spans="1:20" x14ac:dyDescent="0.35">
      <c r="A383" s="301"/>
      <c r="B383" s="301"/>
      <c r="C383" s="301"/>
      <c r="D383" s="301"/>
      <c r="E383" s="301"/>
      <c r="F383" s="301"/>
      <c r="G383" s="301"/>
      <c r="H383" s="301"/>
      <c r="I383" s="301"/>
      <c r="J383" s="301"/>
      <c r="K383" s="301"/>
      <c r="L383" s="301"/>
      <c r="M383" s="301"/>
      <c r="N383" s="301"/>
      <c r="O383" s="301"/>
      <c r="P383" s="301"/>
      <c r="Q383" s="301"/>
      <c r="R383" s="301"/>
      <c r="S383" s="301"/>
      <c r="T383" s="301"/>
    </row>
    <row r="384" spans="1:20" x14ac:dyDescent="0.35">
      <c r="A384" s="301"/>
      <c r="B384" s="301"/>
      <c r="C384" s="301"/>
      <c r="D384" s="301"/>
      <c r="E384" s="301"/>
      <c r="F384" s="301"/>
      <c r="G384" s="301"/>
      <c r="H384" s="301"/>
      <c r="I384" s="301"/>
      <c r="J384" s="301"/>
      <c r="K384" s="301"/>
      <c r="L384" s="301"/>
      <c r="M384" s="301"/>
      <c r="N384" s="301"/>
      <c r="O384" s="301"/>
      <c r="P384" s="301"/>
      <c r="Q384" s="301"/>
      <c r="R384" s="301"/>
      <c r="S384" s="301"/>
      <c r="T384" s="301"/>
    </row>
    <row r="385" spans="1:20" x14ac:dyDescent="0.35">
      <c r="A385" s="301"/>
      <c r="B385" s="301"/>
      <c r="C385" s="301"/>
      <c r="D385" s="301"/>
      <c r="E385" s="301"/>
      <c r="F385" s="301"/>
      <c r="G385" s="301"/>
      <c r="H385" s="301"/>
      <c r="I385" s="301"/>
      <c r="J385" s="301"/>
      <c r="K385" s="301"/>
      <c r="L385" s="301"/>
      <c r="M385" s="301"/>
      <c r="N385" s="301"/>
      <c r="O385" s="301"/>
      <c r="P385" s="301"/>
      <c r="Q385" s="301"/>
      <c r="R385" s="301"/>
      <c r="S385" s="301"/>
      <c r="T385" s="301"/>
    </row>
    <row r="386" spans="1:20" x14ac:dyDescent="0.35">
      <c r="A386" s="301"/>
      <c r="B386" s="301"/>
      <c r="C386" s="301"/>
      <c r="D386" s="301"/>
      <c r="E386" s="301"/>
      <c r="F386" s="301"/>
      <c r="G386" s="301"/>
      <c r="H386" s="301"/>
      <c r="I386" s="301"/>
      <c r="J386" s="301"/>
      <c r="K386" s="301"/>
      <c r="L386" s="301"/>
      <c r="M386" s="301"/>
      <c r="N386" s="301"/>
      <c r="O386" s="301"/>
      <c r="P386" s="301"/>
      <c r="Q386" s="301"/>
      <c r="R386" s="301"/>
      <c r="S386" s="301"/>
      <c r="T386" s="301"/>
    </row>
    <row r="387" spans="1:20" x14ac:dyDescent="0.35">
      <c r="A387" s="301"/>
      <c r="B387" s="301"/>
      <c r="C387" s="301"/>
      <c r="D387" s="301"/>
      <c r="E387" s="301"/>
      <c r="F387" s="301"/>
      <c r="G387" s="301"/>
      <c r="H387" s="301"/>
      <c r="I387" s="301"/>
      <c r="J387" s="301"/>
      <c r="K387" s="301"/>
      <c r="L387" s="301"/>
      <c r="M387" s="301"/>
      <c r="N387" s="301"/>
      <c r="O387" s="301"/>
      <c r="P387" s="301"/>
      <c r="Q387" s="301"/>
      <c r="R387" s="301"/>
      <c r="S387" s="301"/>
      <c r="T387" s="301"/>
    </row>
    <row r="388" spans="1:20" x14ac:dyDescent="0.35">
      <c r="A388" s="301"/>
      <c r="B388" s="301"/>
      <c r="C388" s="301"/>
      <c r="D388" s="301"/>
      <c r="E388" s="301"/>
      <c r="F388" s="301"/>
      <c r="G388" s="301"/>
      <c r="H388" s="301"/>
      <c r="I388" s="301"/>
      <c r="J388" s="301"/>
      <c r="K388" s="301"/>
      <c r="L388" s="301"/>
      <c r="M388" s="301"/>
      <c r="N388" s="301"/>
      <c r="O388" s="301"/>
      <c r="P388" s="301"/>
      <c r="Q388" s="301"/>
      <c r="R388" s="301"/>
      <c r="S388" s="301"/>
      <c r="T388" s="301"/>
    </row>
    <row r="389" spans="1:20" x14ac:dyDescent="0.35">
      <c r="A389" s="301"/>
      <c r="B389" s="301"/>
      <c r="C389" s="301"/>
      <c r="D389" s="301"/>
      <c r="E389" s="301"/>
      <c r="F389" s="301"/>
      <c r="G389" s="301"/>
      <c r="H389" s="301"/>
      <c r="I389" s="301"/>
      <c r="J389" s="301"/>
      <c r="K389" s="301"/>
      <c r="L389" s="301"/>
      <c r="M389" s="301"/>
      <c r="N389" s="301"/>
      <c r="O389" s="301"/>
      <c r="P389" s="301"/>
      <c r="Q389" s="301"/>
      <c r="R389" s="301"/>
      <c r="S389" s="301"/>
      <c r="T389" s="301"/>
    </row>
    <row r="390" spans="1:20" x14ac:dyDescent="0.35">
      <c r="A390" s="301"/>
      <c r="B390" s="301"/>
      <c r="C390" s="301"/>
      <c r="D390" s="301"/>
      <c r="E390" s="301"/>
      <c r="F390" s="301"/>
      <c r="G390" s="301"/>
      <c r="H390" s="301"/>
      <c r="I390" s="301"/>
      <c r="J390" s="301"/>
      <c r="K390" s="301"/>
      <c r="L390" s="301"/>
      <c r="M390" s="301"/>
      <c r="N390" s="301"/>
      <c r="O390" s="301"/>
      <c r="P390" s="301"/>
      <c r="Q390" s="301"/>
      <c r="R390" s="301"/>
      <c r="S390" s="301"/>
      <c r="T390" s="301"/>
    </row>
    <row r="391" spans="1:20" x14ac:dyDescent="0.35">
      <c r="A391" s="301"/>
      <c r="B391" s="301"/>
      <c r="C391" s="301"/>
      <c r="D391" s="301"/>
      <c r="E391" s="301"/>
      <c r="F391" s="301"/>
      <c r="G391" s="301"/>
      <c r="H391" s="301"/>
      <c r="I391" s="301"/>
      <c r="J391" s="301"/>
      <c r="K391" s="301"/>
      <c r="L391" s="301"/>
      <c r="M391" s="301"/>
      <c r="N391" s="301"/>
      <c r="O391" s="301"/>
      <c r="P391" s="301"/>
      <c r="Q391" s="301"/>
      <c r="R391" s="301"/>
      <c r="S391" s="301"/>
      <c r="T391" s="301"/>
    </row>
    <row r="392" spans="1:20" x14ac:dyDescent="0.35">
      <c r="A392" s="301"/>
      <c r="B392" s="301"/>
      <c r="C392" s="301"/>
      <c r="D392" s="301"/>
      <c r="E392" s="301"/>
      <c r="F392" s="301"/>
      <c r="G392" s="301"/>
      <c r="H392" s="301"/>
      <c r="I392" s="301"/>
      <c r="J392" s="301"/>
      <c r="K392" s="301"/>
      <c r="L392" s="301"/>
      <c r="M392" s="301"/>
      <c r="N392" s="301"/>
      <c r="O392" s="301"/>
      <c r="P392" s="301"/>
      <c r="Q392" s="301"/>
      <c r="R392" s="301"/>
      <c r="S392" s="301"/>
      <c r="T392" s="301"/>
    </row>
    <row r="393" spans="1:20" x14ac:dyDescent="0.35">
      <c r="A393" s="301"/>
      <c r="B393" s="301"/>
      <c r="C393" s="301"/>
      <c r="D393" s="301"/>
      <c r="E393" s="301"/>
      <c r="F393" s="301"/>
      <c r="G393" s="301"/>
      <c r="H393" s="301"/>
      <c r="I393" s="301"/>
      <c r="J393" s="301"/>
      <c r="K393" s="301"/>
      <c r="L393" s="301"/>
      <c r="M393" s="301"/>
      <c r="N393" s="301"/>
      <c r="O393" s="301"/>
      <c r="P393" s="301"/>
      <c r="Q393" s="301"/>
      <c r="R393" s="301"/>
      <c r="S393" s="301"/>
      <c r="T393" s="301"/>
    </row>
    <row r="394" spans="1:20" x14ac:dyDescent="0.35">
      <c r="A394" s="301"/>
      <c r="B394" s="301"/>
      <c r="C394" s="301"/>
      <c r="D394" s="301"/>
      <c r="E394" s="301"/>
      <c r="F394" s="301"/>
      <c r="G394" s="301"/>
      <c r="H394" s="301"/>
      <c r="I394" s="301"/>
      <c r="J394" s="301"/>
      <c r="K394" s="301"/>
      <c r="L394" s="301"/>
      <c r="M394" s="301"/>
      <c r="N394" s="301"/>
      <c r="O394" s="301"/>
      <c r="P394" s="301"/>
      <c r="Q394" s="301"/>
      <c r="R394" s="301"/>
      <c r="S394" s="301"/>
      <c r="T394" s="301"/>
    </row>
    <row r="395" spans="1:20" x14ac:dyDescent="0.35">
      <c r="A395" s="301"/>
      <c r="B395" s="301"/>
      <c r="C395" s="301"/>
      <c r="D395" s="301"/>
      <c r="E395" s="301"/>
      <c r="F395" s="301"/>
      <c r="G395" s="301"/>
      <c r="H395" s="301"/>
      <c r="I395" s="301"/>
      <c r="J395" s="301"/>
      <c r="K395" s="301"/>
      <c r="L395" s="301"/>
      <c r="M395" s="301"/>
      <c r="N395" s="301"/>
      <c r="O395" s="301"/>
      <c r="P395" s="301"/>
      <c r="Q395" s="301"/>
      <c r="R395" s="301"/>
      <c r="S395" s="301"/>
      <c r="T395" s="301"/>
    </row>
    <row r="396" spans="1:20" x14ac:dyDescent="0.35">
      <c r="A396" s="301"/>
      <c r="B396" s="301"/>
      <c r="C396" s="301"/>
      <c r="D396" s="301"/>
      <c r="E396" s="301"/>
      <c r="F396" s="301"/>
      <c r="G396" s="301"/>
      <c r="H396" s="301"/>
      <c r="I396" s="301"/>
      <c r="J396" s="301"/>
      <c r="K396" s="301"/>
      <c r="L396" s="301"/>
      <c r="M396" s="301"/>
      <c r="N396" s="301"/>
      <c r="O396" s="301"/>
      <c r="P396" s="301"/>
      <c r="Q396" s="301"/>
      <c r="R396" s="301"/>
      <c r="S396" s="301"/>
      <c r="T396" s="301"/>
    </row>
    <row r="397" spans="1:20" x14ac:dyDescent="0.35">
      <c r="A397" s="301"/>
      <c r="B397" s="301"/>
      <c r="C397" s="301"/>
      <c r="D397" s="301"/>
      <c r="E397" s="301"/>
      <c r="F397" s="301"/>
      <c r="G397" s="301"/>
      <c r="H397" s="301"/>
      <c r="I397" s="301"/>
      <c r="J397" s="301"/>
      <c r="K397" s="301"/>
      <c r="L397" s="301"/>
      <c r="M397" s="301"/>
      <c r="N397" s="301"/>
      <c r="O397" s="301"/>
      <c r="P397" s="301"/>
      <c r="Q397" s="301"/>
      <c r="R397" s="301"/>
      <c r="S397" s="301"/>
      <c r="T397" s="301"/>
    </row>
    <row r="398" spans="1:20" x14ac:dyDescent="0.35">
      <c r="A398" s="301"/>
      <c r="B398" s="301"/>
      <c r="C398" s="301"/>
      <c r="D398" s="301"/>
      <c r="E398" s="301"/>
      <c r="F398" s="301"/>
      <c r="G398" s="301"/>
      <c r="H398" s="301"/>
      <c r="I398" s="301"/>
      <c r="J398" s="301"/>
      <c r="K398" s="301"/>
      <c r="L398" s="301"/>
      <c r="M398" s="301"/>
      <c r="N398" s="301"/>
      <c r="O398" s="301"/>
      <c r="P398" s="301"/>
      <c r="Q398" s="301"/>
      <c r="R398" s="301"/>
      <c r="S398" s="301"/>
      <c r="T398" s="301"/>
    </row>
    <row r="399" spans="1:20" x14ac:dyDescent="0.35">
      <c r="A399" s="301"/>
      <c r="B399" s="301"/>
      <c r="C399" s="301"/>
      <c r="D399" s="301"/>
      <c r="E399" s="301"/>
      <c r="F399" s="301"/>
      <c r="G399" s="301"/>
      <c r="H399" s="301"/>
      <c r="I399" s="301"/>
      <c r="J399" s="301"/>
      <c r="K399" s="301"/>
      <c r="L399" s="301"/>
      <c r="M399" s="301"/>
      <c r="N399" s="301"/>
      <c r="O399" s="301"/>
      <c r="P399" s="301"/>
      <c r="Q399" s="301"/>
      <c r="R399" s="301"/>
      <c r="S399" s="301"/>
      <c r="T399" s="301"/>
    </row>
    <row r="400" spans="1:20" x14ac:dyDescent="0.35">
      <c r="A400" s="301"/>
      <c r="B400" s="301"/>
      <c r="C400" s="301"/>
      <c r="D400" s="301"/>
      <c r="E400" s="301"/>
      <c r="F400" s="301"/>
      <c r="G400" s="301"/>
      <c r="H400" s="301"/>
      <c r="I400" s="301"/>
      <c r="J400" s="301"/>
      <c r="K400" s="301"/>
      <c r="L400" s="301"/>
      <c r="M400" s="301"/>
      <c r="N400" s="301"/>
      <c r="O400" s="301"/>
      <c r="P400" s="301"/>
      <c r="Q400" s="301"/>
      <c r="R400" s="301"/>
      <c r="S400" s="301"/>
      <c r="T400" s="301"/>
    </row>
    <row r="401" spans="1:20" x14ac:dyDescent="0.35">
      <c r="A401" s="301"/>
      <c r="B401" s="301"/>
      <c r="C401" s="301"/>
      <c r="D401" s="301"/>
      <c r="E401" s="301"/>
      <c r="F401" s="301"/>
      <c r="G401" s="301"/>
      <c r="H401" s="301"/>
      <c r="I401" s="301"/>
      <c r="J401" s="301"/>
      <c r="K401" s="301"/>
      <c r="L401" s="301"/>
      <c r="M401" s="301"/>
      <c r="N401" s="301"/>
      <c r="O401" s="301"/>
      <c r="P401" s="301"/>
      <c r="Q401" s="301"/>
      <c r="R401" s="301"/>
      <c r="S401" s="301"/>
      <c r="T401" s="301"/>
    </row>
    <row r="402" spans="1:20" x14ac:dyDescent="0.35">
      <c r="A402" s="301"/>
      <c r="B402" s="301"/>
      <c r="C402" s="301"/>
      <c r="D402" s="301"/>
      <c r="E402" s="301"/>
      <c r="F402" s="301"/>
      <c r="G402" s="301"/>
      <c r="H402" s="301"/>
      <c r="I402" s="301"/>
      <c r="J402" s="301"/>
      <c r="K402" s="301"/>
      <c r="L402" s="301"/>
      <c r="M402" s="301"/>
      <c r="N402" s="301"/>
      <c r="O402" s="301"/>
      <c r="P402" s="301"/>
      <c r="Q402" s="301"/>
      <c r="R402" s="301"/>
      <c r="S402" s="301"/>
      <c r="T402" s="301"/>
    </row>
    <row r="403" spans="1:20" x14ac:dyDescent="0.35">
      <c r="A403" s="301"/>
      <c r="B403" s="301"/>
      <c r="C403" s="301"/>
      <c r="D403" s="301"/>
      <c r="E403" s="301"/>
      <c r="F403" s="301"/>
      <c r="G403" s="301"/>
      <c r="H403" s="301"/>
      <c r="I403" s="301"/>
      <c r="J403" s="301"/>
      <c r="K403" s="301"/>
      <c r="L403" s="301"/>
      <c r="M403" s="301"/>
      <c r="N403" s="301"/>
      <c r="O403" s="301"/>
      <c r="P403" s="301"/>
      <c r="Q403" s="301"/>
      <c r="R403" s="301"/>
      <c r="S403" s="301"/>
      <c r="T403" s="301"/>
    </row>
    <row r="404" spans="1:20" x14ac:dyDescent="0.35">
      <c r="A404" s="301"/>
      <c r="B404" s="301"/>
      <c r="C404" s="301"/>
      <c r="D404" s="301"/>
      <c r="E404" s="301"/>
      <c r="F404" s="301"/>
      <c r="G404" s="301"/>
      <c r="H404" s="301"/>
      <c r="I404" s="301"/>
      <c r="J404" s="301"/>
      <c r="K404" s="301"/>
      <c r="L404" s="301"/>
      <c r="M404" s="301"/>
      <c r="N404" s="301"/>
      <c r="O404" s="301"/>
      <c r="P404" s="301"/>
      <c r="Q404" s="301"/>
      <c r="R404" s="301"/>
      <c r="S404" s="301"/>
      <c r="T404" s="301"/>
    </row>
    <row r="405" spans="1:20" x14ac:dyDescent="0.35">
      <c r="A405" s="301"/>
      <c r="B405" s="301"/>
      <c r="C405" s="301"/>
      <c r="D405" s="301"/>
      <c r="E405" s="301"/>
      <c r="F405" s="301"/>
      <c r="G405" s="301"/>
      <c r="H405" s="301"/>
      <c r="I405" s="301"/>
      <c r="J405" s="301"/>
      <c r="K405" s="301"/>
      <c r="L405" s="301"/>
      <c r="M405" s="301"/>
      <c r="N405" s="301"/>
      <c r="O405" s="301"/>
      <c r="P405" s="301"/>
      <c r="Q405" s="301"/>
      <c r="R405" s="301"/>
      <c r="S405" s="301"/>
      <c r="T405" s="301"/>
    </row>
    <row r="406" spans="1:20" x14ac:dyDescent="0.35">
      <c r="A406" s="301"/>
      <c r="B406" s="301"/>
      <c r="C406" s="301"/>
      <c r="D406" s="301"/>
      <c r="E406" s="301"/>
      <c r="F406" s="301"/>
      <c r="G406" s="301"/>
      <c r="H406" s="301"/>
      <c r="I406" s="301"/>
      <c r="J406" s="301"/>
      <c r="K406" s="301"/>
      <c r="L406" s="301"/>
      <c r="M406" s="301"/>
      <c r="N406" s="301"/>
      <c r="O406" s="301"/>
      <c r="P406" s="301"/>
      <c r="Q406" s="301"/>
      <c r="R406" s="301"/>
      <c r="S406" s="301"/>
      <c r="T406" s="301"/>
    </row>
    <row r="407" spans="1:20" x14ac:dyDescent="0.35">
      <c r="A407" s="301"/>
      <c r="B407" s="301"/>
      <c r="C407" s="301"/>
      <c r="D407" s="301"/>
      <c r="E407" s="301"/>
      <c r="F407" s="301"/>
      <c r="G407" s="301"/>
      <c r="H407" s="301"/>
      <c r="I407" s="301"/>
      <c r="J407" s="301"/>
      <c r="K407" s="301"/>
      <c r="L407" s="301"/>
      <c r="M407" s="301"/>
      <c r="N407" s="301"/>
      <c r="O407" s="301"/>
      <c r="P407" s="301"/>
      <c r="Q407" s="301"/>
      <c r="R407" s="301"/>
      <c r="S407" s="301"/>
      <c r="T407" s="301"/>
    </row>
    <row r="408" spans="1:20" x14ac:dyDescent="0.35">
      <c r="A408" s="301"/>
      <c r="B408" s="301"/>
      <c r="C408" s="301"/>
      <c r="D408" s="301"/>
      <c r="E408" s="301"/>
      <c r="F408" s="301"/>
      <c r="G408" s="301"/>
      <c r="H408" s="301"/>
      <c r="I408" s="301"/>
      <c r="J408" s="301"/>
      <c r="K408" s="301"/>
      <c r="L408" s="301"/>
      <c r="M408" s="301"/>
      <c r="N408" s="301"/>
      <c r="O408" s="301"/>
      <c r="P408" s="301"/>
      <c r="Q408" s="301"/>
      <c r="R408" s="301"/>
      <c r="S408" s="301"/>
      <c r="T408" s="301"/>
    </row>
    <row r="409" spans="1:20" x14ac:dyDescent="0.35">
      <c r="A409" s="301"/>
      <c r="B409" s="301"/>
      <c r="C409" s="301"/>
      <c r="D409" s="301"/>
      <c r="E409" s="301"/>
      <c r="F409" s="301"/>
      <c r="G409" s="301"/>
      <c r="H409" s="301"/>
      <c r="I409" s="301"/>
      <c r="J409" s="301"/>
      <c r="K409" s="301"/>
      <c r="L409" s="301"/>
      <c r="M409" s="301"/>
      <c r="N409" s="301"/>
      <c r="O409" s="301"/>
      <c r="P409" s="301"/>
      <c r="Q409" s="301"/>
      <c r="R409" s="301"/>
      <c r="S409" s="301"/>
      <c r="T409" s="301"/>
    </row>
    <row r="410" spans="1:20" x14ac:dyDescent="0.35">
      <c r="A410" s="301"/>
      <c r="B410" s="301"/>
      <c r="C410" s="301"/>
      <c r="D410" s="301"/>
      <c r="E410" s="301"/>
      <c r="F410" s="301"/>
      <c r="G410" s="301"/>
      <c r="H410" s="301"/>
      <c r="I410" s="301"/>
      <c r="J410" s="301"/>
      <c r="K410" s="301"/>
      <c r="L410" s="301"/>
      <c r="M410" s="301"/>
      <c r="N410" s="301"/>
      <c r="O410" s="301"/>
      <c r="P410" s="301"/>
      <c r="Q410" s="301"/>
      <c r="R410" s="301"/>
      <c r="S410" s="301"/>
      <c r="T410" s="301"/>
    </row>
    <row r="411" spans="1:20" x14ac:dyDescent="0.35">
      <c r="A411" s="301"/>
      <c r="B411" s="301"/>
      <c r="C411" s="301"/>
      <c r="D411" s="301"/>
      <c r="E411" s="301"/>
      <c r="F411" s="301"/>
      <c r="G411" s="301"/>
      <c r="H411" s="301"/>
      <c r="I411" s="301"/>
      <c r="J411" s="301"/>
      <c r="K411" s="301"/>
      <c r="L411" s="301"/>
      <c r="M411" s="301"/>
      <c r="N411" s="301"/>
      <c r="O411" s="301"/>
      <c r="P411" s="301"/>
      <c r="Q411" s="301"/>
      <c r="R411" s="301"/>
      <c r="S411" s="301"/>
      <c r="T411" s="301"/>
    </row>
    <row r="412" spans="1:20" x14ac:dyDescent="0.35">
      <c r="A412" s="301"/>
      <c r="B412" s="301"/>
      <c r="C412" s="301"/>
      <c r="D412" s="301"/>
      <c r="E412" s="301"/>
      <c r="F412" s="301"/>
      <c r="G412" s="301"/>
      <c r="H412" s="301"/>
      <c r="I412" s="301"/>
      <c r="J412" s="301"/>
      <c r="K412" s="301"/>
      <c r="L412" s="301"/>
      <c r="M412" s="301"/>
      <c r="N412" s="301"/>
      <c r="O412" s="301"/>
      <c r="P412" s="301"/>
      <c r="Q412" s="301"/>
      <c r="R412" s="301"/>
      <c r="S412" s="301"/>
      <c r="T412" s="301"/>
    </row>
    <row r="413" spans="1:20" x14ac:dyDescent="0.35">
      <c r="A413" s="301"/>
      <c r="B413" s="301"/>
      <c r="C413" s="301"/>
      <c r="D413" s="301"/>
      <c r="E413" s="301"/>
      <c r="F413" s="301"/>
      <c r="G413" s="301"/>
      <c r="H413" s="301"/>
      <c r="I413" s="301"/>
      <c r="J413" s="301"/>
      <c r="K413" s="301"/>
      <c r="L413" s="301"/>
      <c r="M413" s="301"/>
      <c r="N413" s="301"/>
      <c r="O413" s="301"/>
      <c r="P413" s="301"/>
      <c r="Q413" s="301"/>
      <c r="R413" s="301"/>
      <c r="S413" s="301"/>
      <c r="T413" s="301"/>
    </row>
    <row r="414" spans="1:20" x14ac:dyDescent="0.35">
      <c r="A414" s="301"/>
      <c r="B414" s="301"/>
      <c r="C414" s="301"/>
      <c r="D414" s="301"/>
      <c r="E414" s="301"/>
      <c r="F414" s="301"/>
      <c r="G414" s="301"/>
      <c r="H414" s="301"/>
      <c r="I414" s="301"/>
      <c r="J414" s="301"/>
      <c r="K414" s="301"/>
      <c r="L414" s="301"/>
      <c r="M414" s="301"/>
      <c r="N414" s="301"/>
      <c r="O414" s="301"/>
      <c r="P414" s="301"/>
      <c r="Q414" s="301"/>
      <c r="R414" s="301"/>
      <c r="S414" s="301"/>
      <c r="T414" s="301"/>
    </row>
    <row r="415" spans="1:20" x14ac:dyDescent="0.35">
      <c r="A415" s="301"/>
      <c r="B415" s="301"/>
      <c r="C415" s="301"/>
      <c r="D415" s="301"/>
      <c r="E415" s="301"/>
      <c r="F415" s="301"/>
      <c r="G415" s="301"/>
      <c r="H415" s="301"/>
      <c r="I415" s="301"/>
      <c r="J415" s="301"/>
      <c r="K415" s="301"/>
      <c r="L415" s="301"/>
      <c r="M415" s="301"/>
      <c r="N415" s="301"/>
      <c r="O415" s="301"/>
      <c r="P415" s="301"/>
      <c r="Q415" s="301"/>
      <c r="R415" s="301"/>
      <c r="S415" s="301"/>
      <c r="T415" s="301"/>
    </row>
    <row r="416" spans="1:20" x14ac:dyDescent="0.35">
      <c r="A416" s="301"/>
      <c r="B416" s="301"/>
      <c r="C416" s="301"/>
      <c r="D416" s="301"/>
      <c r="E416" s="301"/>
      <c r="F416" s="301"/>
      <c r="G416" s="301"/>
      <c r="H416" s="301"/>
      <c r="I416" s="301"/>
      <c r="J416" s="301"/>
      <c r="K416" s="301"/>
      <c r="L416" s="301"/>
      <c r="M416" s="301"/>
      <c r="N416" s="301"/>
      <c r="O416" s="301"/>
      <c r="P416" s="301"/>
      <c r="Q416" s="301"/>
      <c r="R416" s="301"/>
      <c r="S416" s="301"/>
      <c r="T416" s="301"/>
    </row>
    <row r="417" spans="1:20" x14ac:dyDescent="0.35">
      <c r="A417" s="301"/>
      <c r="B417" s="301"/>
      <c r="C417" s="301"/>
      <c r="D417" s="301"/>
      <c r="E417" s="301"/>
      <c r="F417" s="301"/>
      <c r="G417" s="301"/>
      <c r="H417" s="301"/>
      <c r="I417" s="301"/>
      <c r="J417" s="301"/>
      <c r="K417" s="301"/>
      <c r="L417" s="301"/>
      <c r="M417" s="301"/>
      <c r="N417" s="301"/>
      <c r="O417" s="301"/>
      <c r="P417" s="301"/>
      <c r="Q417" s="301"/>
      <c r="R417" s="301"/>
      <c r="S417" s="301"/>
      <c r="T417" s="301"/>
    </row>
    <row r="418" spans="1:20" x14ac:dyDescent="0.35">
      <c r="A418" s="301"/>
      <c r="B418" s="301"/>
      <c r="C418" s="301"/>
      <c r="D418" s="301"/>
      <c r="E418" s="301"/>
      <c r="F418" s="301"/>
      <c r="G418" s="301"/>
      <c r="H418" s="301"/>
      <c r="I418" s="301"/>
      <c r="J418" s="301"/>
      <c r="K418" s="301"/>
      <c r="L418" s="301"/>
      <c r="M418" s="301"/>
      <c r="N418" s="301"/>
      <c r="O418" s="301"/>
      <c r="P418" s="301"/>
      <c r="Q418" s="301"/>
      <c r="R418" s="301"/>
      <c r="S418" s="301"/>
      <c r="T418" s="301"/>
    </row>
    <row r="419" spans="1:20" x14ac:dyDescent="0.35">
      <c r="A419" s="301"/>
      <c r="B419" s="301"/>
      <c r="C419" s="301"/>
      <c r="D419" s="301"/>
      <c r="E419" s="301"/>
      <c r="F419" s="301"/>
      <c r="G419" s="301"/>
      <c r="H419" s="301"/>
      <c r="I419" s="301"/>
      <c r="J419" s="301"/>
      <c r="K419" s="301"/>
      <c r="L419" s="301"/>
      <c r="M419" s="301"/>
      <c r="N419" s="301"/>
      <c r="O419" s="301"/>
      <c r="P419" s="301"/>
      <c r="Q419" s="301"/>
      <c r="R419" s="301"/>
      <c r="S419" s="301"/>
      <c r="T419" s="301"/>
    </row>
    <row r="420" spans="1:20" x14ac:dyDescent="0.35">
      <c r="A420" s="301"/>
      <c r="B420" s="301"/>
      <c r="C420" s="301"/>
      <c r="D420" s="301"/>
      <c r="E420" s="301"/>
      <c r="F420" s="301"/>
      <c r="G420" s="301"/>
      <c r="H420" s="301"/>
      <c r="I420" s="301"/>
      <c r="J420" s="301"/>
      <c r="K420" s="301"/>
      <c r="L420" s="301"/>
      <c r="M420" s="301"/>
      <c r="N420" s="301"/>
      <c r="O420" s="301"/>
      <c r="P420" s="301"/>
      <c r="Q420" s="301"/>
      <c r="R420" s="301"/>
      <c r="S420" s="301"/>
      <c r="T420" s="301"/>
    </row>
    <row r="421" spans="1:20" x14ac:dyDescent="0.35">
      <c r="A421" s="301"/>
      <c r="B421" s="301"/>
      <c r="C421" s="301"/>
      <c r="D421" s="301"/>
      <c r="E421" s="301"/>
      <c r="F421" s="301"/>
      <c r="G421" s="301"/>
      <c r="H421" s="301"/>
      <c r="I421" s="301"/>
      <c r="J421" s="301"/>
      <c r="K421" s="301"/>
      <c r="L421" s="301"/>
      <c r="M421" s="301"/>
      <c r="N421" s="301"/>
      <c r="O421" s="301"/>
      <c r="P421" s="301"/>
      <c r="Q421" s="301"/>
      <c r="R421" s="301"/>
      <c r="S421" s="301"/>
      <c r="T421" s="301"/>
    </row>
    <row r="422" spans="1:20" x14ac:dyDescent="0.35">
      <c r="A422" s="301"/>
      <c r="B422" s="301"/>
      <c r="C422" s="301"/>
      <c r="D422" s="301"/>
      <c r="E422" s="301"/>
      <c r="F422" s="301"/>
      <c r="G422" s="301"/>
      <c r="H422" s="301"/>
      <c r="I422" s="301"/>
      <c r="J422" s="301"/>
      <c r="K422" s="301"/>
      <c r="L422" s="301"/>
      <c r="M422" s="301"/>
      <c r="N422" s="301"/>
      <c r="O422" s="301"/>
      <c r="P422" s="301"/>
      <c r="Q422" s="301"/>
      <c r="R422" s="301"/>
      <c r="S422" s="301"/>
      <c r="T422" s="301"/>
    </row>
    <row r="423" spans="1:20" x14ac:dyDescent="0.35">
      <c r="A423" s="301"/>
      <c r="B423" s="301"/>
      <c r="C423" s="301"/>
      <c r="D423" s="301"/>
      <c r="E423" s="301"/>
      <c r="F423" s="301"/>
      <c r="G423" s="301"/>
      <c r="H423" s="301"/>
      <c r="I423" s="301"/>
      <c r="J423" s="301"/>
      <c r="K423" s="301"/>
      <c r="L423" s="301"/>
      <c r="M423" s="301"/>
      <c r="N423" s="301"/>
      <c r="O423" s="301"/>
      <c r="P423" s="301"/>
      <c r="Q423" s="301"/>
      <c r="R423" s="301"/>
      <c r="S423" s="301"/>
      <c r="T423" s="301"/>
    </row>
    <row r="424" spans="1:20" x14ac:dyDescent="0.35">
      <c r="A424" s="301"/>
      <c r="B424" s="301"/>
      <c r="C424" s="301"/>
      <c r="D424" s="301"/>
      <c r="E424" s="301"/>
      <c r="F424" s="301"/>
      <c r="G424" s="301"/>
      <c r="H424" s="301"/>
      <c r="I424" s="301"/>
      <c r="J424" s="301"/>
      <c r="K424" s="301"/>
      <c r="L424" s="301"/>
      <c r="M424" s="301"/>
      <c r="N424" s="301"/>
      <c r="O424" s="301"/>
      <c r="P424" s="301"/>
      <c r="Q424" s="301"/>
      <c r="R424" s="301"/>
      <c r="S424" s="301"/>
      <c r="T424" s="301"/>
    </row>
    <row r="425" spans="1:20" x14ac:dyDescent="0.35">
      <c r="A425" s="301"/>
      <c r="B425" s="301"/>
      <c r="C425" s="301"/>
      <c r="D425" s="301"/>
      <c r="E425" s="301"/>
      <c r="F425" s="301"/>
      <c r="G425" s="301"/>
      <c r="H425" s="301"/>
      <c r="I425" s="301"/>
      <c r="J425" s="301"/>
      <c r="K425" s="301"/>
      <c r="L425" s="301"/>
      <c r="M425" s="301"/>
      <c r="N425" s="301"/>
      <c r="O425" s="301"/>
      <c r="P425" s="301"/>
      <c r="Q425" s="301"/>
      <c r="R425" s="301"/>
      <c r="S425" s="301"/>
      <c r="T425" s="301"/>
    </row>
    <row r="426" spans="1:20" x14ac:dyDescent="0.35">
      <c r="A426" s="301"/>
      <c r="B426" s="301"/>
      <c r="C426" s="301"/>
      <c r="D426" s="301"/>
      <c r="E426" s="301"/>
      <c r="F426" s="301"/>
      <c r="G426" s="301"/>
      <c r="H426" s="301"/>
      <c r="I426" s="301"/>
      <c r="J426" s="301"/>
      <c r="K426" s="301"/>
      <c r="L426" s="301"/>
      <c r="M426" s="301"/>
      <c r="N426" s="301"/>
      <c r="O426" s="301"/>
      <c r="P426" s="301"/>
      <c r="Q426" s="301"/>
      <c r="R426" s="301"/>
      <c r="S426" s="301"/>
      <c r="T426" s="301"/>
    </row>
    <row r="427" spans="1:20" x14ac:dyDescent="0.35">
      <c r="A427" s="301"/>
      <c r="B427" s="301"/>
      <c r="C427" s="301"/>
      <c r="D427" s="301"/>
      <c r="E427" s="301"/>
      <c r="F427" s="301"/>
      <c r="G427" s="301"/>
      <c r="H427" s="301"/>
      <c r="I427" s="301"/>
      <c r="J427" s="301"/>
      <c r="K427" s="301"/>
      <c r="L427" s="301"/>
      <c r="M427" s="301"/>
      <c r="N427" s="301"/>
      <c r="O427" s="301"/>
      <c r="P427" s="301"/>
      <c r="Q427" s="301"/>
      <c r="R427" s="301"/>
      <c r="S427" s="301"/>
      <c r="T427" s="301"/>
    </row>
    <row r="428" spans="1:20" x14ac:dyDescent="0.35">
      <c r="A428" s="301"/>
      <c r="B428" s="301"/>
      <c r="C428" s="301"/>
      <c r="D428" s="301"/>
      <c r="E428" s="301"/>
      <c r="F428" s="301"/>
      <c r="G428" s="301"/>
      <c r="H428" s="301"/>
      <c r="I428" s="301"/>
      <c r="J428" s="301"/>
      <c r="K428" s="301"/>
      <c r="L428" s="301"/>
      <c r="M428" s="301"/>
      <c r="N428" s="301"/>
      <c r="O428" s="301"/>
      <c r="P428" s="301"/>
      <c r="Q428" s="301"/>
      <c r="R428" s="301"/>
      <c r="S428" s="301"/>
      <c r="T428" s="301"/>
    </row>
    <row r="429" spans="1:20" x14ac:dyDescent="0.35">
      <c r="A429" s="301"/>
      <c r="B429" s="301"/>
      <c r="C429" s="301"/>
      <c r="D429" s="301"/>
      <c r="E429" s="301"/>
      <c r="F429" s="301"/>
      <c r="G429" s="301"/>
      <c r="H429" s="301"/>
      <c r="I429" s="301"/>
      <c r="J429" s="301"/>
      <c r="K429" s="301"/>
      <c r="L429" s="301"/>
      <c r="M429" s="301"/>
      <c r="N429" s="301"/>
      <c r="O429" s="301"/>
      <c r="P429" s="301"/>
      <c r="Q429" s="301"/>
      <c r="R429" s="301"/>
      <c r="S429" s="301"/>
      <c r="T429" s="301"/>
    </row>
    <row r="430" spans="1:20" x14ac:dyDescent="0.35">
      <c r="A430" s="301"/>
      <c r="B430" s="301"/>
      <c r="C430" s="301"/>
      <c r="D430" s="301"/>
      <c r="E430" s="301"/>
      <c r="F430" s="301"/>
      <c r="G430" s="301"/>
      <c r="H430" s="301"/>
      <c r="I430" s="301"/>
      <c r="J430" s="301"/>
      <c r="K430" s="301"/>
      <c r="L430" s="301"/>
      <c r="M430" s="301"/>
      <c r="N430" s="301"/>
      <c r="O430" s="301"/>
      <c r="P430" s="301"/>
      <c r="Q430" s="301"/>
      <c r="R430" s="301"/>
      <c r="S430" s="301"/>
      <c r="T430" s="301"/>
    </row>
    <row r="431" spans="1:20" x14ac:dyDescent="0.35">
      <c r="A431" s="301"/>
      <c r="B431" s="301"/>
      <c r="C431" s="301"/>
      <c r="D431" s="301"/>
      <c r="E431" s="301"/>
      <c r="F431" s="301"/>
      <c r="G431" s="301"/>
      <c r="H431" s="301"/>
      <c r="I431" s="301"/>
      <c r="J431" s="301"/>
      <c r="K431" s="301"/>
      <c r="L431" s="301"/>
      <c r="M431" s="301"/>
      <c r="N431" s="301"/>
      <c r="O431" s="301"/>
      <c r="P431" s="301"/>
      <c r="Q431" s="301"/>
      <c r="R431" s="301"/>
      <c r="S431" s="301"/>
      <c r="T431" s="301"/>
    </row>
    <row r="432" spans="1:20" x14ac:dyDescent="0.35">
      <c r="A432" s="301"/>
      <c r="B432" s="301"/>
      <c r="C432" s="301"/>
      <c r="D432" s="301"/>
      <c r="E432" s="301"/>
      <c r="F432" s="301"/>
      <c r="G432" s="301"/>
      <c r="H432" s="301"/>
      <c r="I432" s="301"/>
      <c r="J432" s="301"/>
      <c r="K432" s="301"/>
      <c r="L432" s="301"/>
      <c r="M432" s="301"/>
      <c r="N432" s="301"/>
      <c r="O432" s="301"/>
      <c r="P432" s="301"/>
      <c r="Q432" s="301"/>
      <c r="R432" s="301"/>
      <c r="S432" s="301"/>
      <c r="T432" s="301"/>
    </row>
    <row r="433" spans="1:20" x14ac:dyDescent="0.35">
      <c r="A433" s="301"/>
      <c r="B433" s="301"/>
      <c r="C433" s="301"/>
      <c r="D433" s="301"/>
      <c r="E433" s="301"/>
      <c r="F433" s="301"/>
      <c r="G433" s="301"/>
      <c r="H433" s="301"/>
      <c r="I433" s="301"/>
      <c r="J433" s="301"/>
      <c r="K433" s="301"/>
      <c r="L433" s="301"/>
      <c r="M433" s="301"/>
      <c r="N433" s="301"/>
      <c r="O433" s="301"/>
      <c r="P433" s="301"/>
      <c r="Q433" s="301"/>
      <c r="R433" s="301"/>
      <c r="S433" s="301"/>
      <c r="T433" s="301"/>
    </row>
    <row r="434" spans="1:20" x14ac:dyDescent="0.35">
      <c r="A434" s="301"/>
      <c r="B434" s="301"/>
      <c r="C434" s="301"/>
      <c r="D434" s="301"/>
      <c r="E434" s="301"/>
      <c r="F434" s="301"/>
      <c r="G434" s="301"/>
      <c r="H434" s="301"/>
      <c r="I434" s="301"/>
      <c r="J434" s="301"/>
      <c r="K434" s="301"/>
      <c r="L434" s="301"/>
      <c r="M434" s="301"/>
      <c r="N434" s="301"/>
      <c r="O434" s="301"/>
      <c r="P434" s="301"/>
      <c r="Q434" s="301"/>
      <c r="R434" s="301"/>
      <c r="S434" s="301"/>
      <c r="T434" s="301"/>
    </row>
    <row r="435" spans="1:20" x14ac:dyDescent="0.35">
      <c r="A435" s="301"/>
      <c r="B435" s="301"/>
      <c r="C435" s="301"/>
      <c r="D435" s="301"/>
      <c r="E435" s="301"/>
      <c r="F435" s="301"/>
      <c r="G435" s="301"/>
      <c r="H435" s="301"/>
      <c r="I435" s="301"/>
      <c r="J435" s="301"/>
      <c r="K435" s="301"/>
      <c r="L435" s="301"/>
      <c r="M435" s="301"/>
      <c r="N435" s="301"/>
      <c r="O435" s="301"/>
      <c r="P435" s="301"/>
      <c r="Q435" s="301"/>
      <c r="R435" s="301"/>
      <c r="S435" s="301"/>
      <c r="T435" s="301"/>
    </row>
    <row r="436" spans="1:20" x14ac:dyDescent="0.35">
      <c r="A436" s="301"/>
      <c r="B436" s="301"/>
      <c r="C436" s="301"/>
      <c r="D436" s="301"/>
      <c r="E436" s="301"/>
      <c r="F436" s="301"/>
      <c r="G436" s="301"/>
      <c r="H436" s="301"/>
      <c r="I436" s="301"/>
      <c r="J436" s="301"/>
      <c r="K436" s="301"/>
      <c r="L436" s="301"/>
      <c r="M436" s="301"/>
      <c r="N436" s="301"/>
      <c r="O436" s="301"/>
      <c r="P436" s="301"/>
      <c r="Q436" s="301"/>
      <c r="R436" s="301"/>
      <c r="S436" s="301"/>
      <c r="T436" s="301"/>
    </row>
    <row r="437" spans="1:20" x14ac:dyDescent="0.35">
      <c r="A437" s="301"/>
      <c r="B437" s="301"/>
      <c r="C437" s="301"/>
      <c r="D437" s="301"/>
      <c r="E437" s="301"/>
      <c r="F437" s="301"/>
      <c r="G437" s="301"/>
      <c r="H437" s="301"/>
      <c r="I437" s="301"/>
      <c r="J437" s="301"/>
      <c r="K437" s="301"/>
      <c r="L437" s="301"/>
      <c r="M437" s="301"/>
      <c r="N437" s="301"/>
      <c r="O437" s="301"/>
      <c r="P437" s="301"/>
      <c r="Q437" s="301"/>
      <c r="R437" s="301"/>
      <c r="S437" s="301"/>
      <c r="T437" s="301"/>
    </row>
    <row r="438" spans="1:20" x14ac:dyDescent="0.35">
      <c r="A438" s="301"/>
      <c r="B438" s="301"/>
      <c r="C438" s="301"/>
      <c r="D438" s="301"/>
      <c r="E438" s="301"/>
      <c r="F438" s="301"/>
      <c r="G438" s="301"/>
      <c r="H438" s="301"/>
      <c r="I438" s="301"/>
      <c r="J438" s="301"/>
      <c r="K438" s="301"/>
      <c r="L438" s="301"/>
      <c r="M438" s="301"/>
      <c r="N438" s="301"/>
      <c r="O438" s="301"/>
      <c r="P438" s="301"/>
      <c r="Q438" s="301"/>
      <c r="R438" s="301"/>
      <c r="S438" s="301"/>
      <c r="T438" s="301"/>
    </row>
    <row r="439" spans="1:20" x14ac:dyDescent="0.35">
      <c r="A439" s="301"/>
      <c r="B439" s="301"/>
      <c r="C439" s="301"/>
      <c r="D439" s="301"/>
      <c r="E439" s="301"/>
      <c r="F439" s="301"/>
      <c r="G439" s="301"/>
      <c r="H439" s="301"/>
      <c r="I439" s="301"/>
      <c r="J439" s="301"/>
      <c r="K439" s="301"/>
      <c r="L439" s="301"/>
      <c r="M439" s="301"/>
      <c r="N439" s="301"/>
      <c r="O439" s="301"/>
      <c r="P439" s="301"/>
      <c r="Q439" s="301"/>
      <c r="R439" s="301"/>
      <c r="S439" s="301"/>
      <c r="T439" s="301"/>
    </row>
    <row r="440" spans="1:20" x14ac:dyDescent="0.35">
      <c r="A440" s="301"/>
      <c r="B440" s="301"/>
      <c r="C440" s="301"/>
      <c r="D440" s="301"/>
      <c r="E440" s="301"/>
      <c r="F440" s="301"/>
      <c r="G440" s="301"/>
      <c r="H440" s="301"/>
      <c r="I440" s="301"/>
      <c r="J440" s="301"/>
      <c r="K440" s="301"/>
      <c r="L440" s="301"/>
      <c r="M440" s="301"/>
      <c r="N440" s="301"/>
      <c r="O440" s="301"/>
      <c r="P440" s="301"/>
      <c r="Q440" s="301"/>
      <c r="R440" s="301"/>
      <c r="S440" s="301"/>
      <c r="T440" s="301"/>
    </row>
    <row r="441" spans="1:20" x14ac:dyDescent="0.35">
      <c r="A441" s="301"/>
      <c r="B441" s="301"/>
      <c r="C441" s="301"/>
      <c r="D441" s="301"/>
      <c r="E441" s="301"/>
      <c r="F441" s="301"/>
      <c r="G441" s="301"/>
      <c r="H441" s="301"/>
      <c r="I441" s="301"/>
      <c r="J441" s="301"/>
      <c r="K441" s="301"/>
      <c r="L441" s="301"/>
      <c r="M441" s="301"/>
      <c r="N441" s="301"/>
      <c r="O441" s="301"/>
      <c r="P441" s="301"/>
      <c r="Q441" s="301"/>
      <c r="R441" s="301"/>
      <c r="S441" s="301"/>
      <c r="T441" s="301"/>
    </row>
    <row r="442" spans="1:20" x14ac:dyDescent="0.35">
      <c r="A442" s="301"/>
      <c r="B442" s="301"/>
      <c r="C442" s="301"/>
      <c r="D442" s="301"/>
      <c r="E442" s="301"/>
      <c r="F442" s="301"/>
      <c r="G442" s="301"/>
      <c r="H442" s="301"/>
      <c r="I442" s="301"/>
      <c r="J442" s="301"/>
      <c r="K442" s="301"/>
      <c r="L442" s="301"/>
      <c r="M442" s="301"/>
      <c r="N442" s="301"/>
      <c r="O442" s="301"/>
      <c r="P442" s="301"/>
      <c r="Q442" s="301"/>
      <c r="R442" s="301"/>
      <c r="S442" s="301"/>
      <c r="T442" s="301"/>
    </row>
    <row r="443" spans="1:20" x14ac:dyDescent="0.35">
      <c r="A443" s="301"/>
      <c r="B443" s="301"/>
      <c r="C443" s="301"/>
      <c r="D443" s="301"/>
      <c r="E443" s="301"/>
      <c r="F443" s="301"/>
      <c r="G443" s="301"/>
      <c r="H443" s="301"/>
      <c r="I443" s="301"/>
      <c r="J443" s="301"/>
      <c r="K443" s="301"/>
      <c r="L443" s="301"/>
      <c r="M443" s="301"/>
      <c r="N443" s="301"/>
      <c r="O443" s="301"/>
      <c r="P443" s="301"/>
      <c r="Q443" s="301"/>
      <c r="R443" s="301"/>
      <c r="S443" s="301"/>
      <c r="T443" s="301"/>
    </row>
    <row r="444" spans="1:20" x14ac:dyDescent="0.35">
      <c r="A444" s="301"/>
      <c r="B444" s="301"/>
      <c r="C444" s="301"/>
      <c r="D444" s="301"/>
      <c r="E444" s="301"/>
      <c r="F444" s="301"/>
      <c r="G444" s="301"/>
      <c r="H444" s="301"/>
      <c r="I444" s="301"/>
      <c r="J444" s="301"/>
      <c r="K444" s="301"/>
      <c r="L444" s="301"/>
      <c r="M444" s="301"/>
      <c r="N444" s="301"/>
      <c r="O444" s="301"/>
      <c r="P444" s="301"/>
      <c r="Q444" s="301"/>
      <c r="R444" s="301"/>
      <c r="S444" s="301"/>
      <c r="T444" s="301"/>
    </row>
    <row r="445" spans="1:20" x14ac:dyDescent="0.35">
      <c r="A445" s="301"/>
      <c r="B445" s="301"/>
      <c r="C445" s="301"/>
      <c r="D445" s="301"/>
      <c r="E445" s="301"/>
      <c r="F445" s="301"/>
      <c r="G445" s="301"/>
      <c r="H445" s="301"/>
      <c r="I445" s="301"/>
      <c r="J445" s="301"/>
      <c r="K445" s="301"/>
      <c r="L445" s="301"/>
      <c r="M445" s="301"/>
      <c r="N445" s="301"/>
      <c r="O445" s="301"/>
      <c r="P445" s="301"/>
      <c r="Q445" s="301"/>
      <c r="R445" s="301"/>
      <c r="S445" s="301"/>
      <c r="T445" s="301"/>
    </row>
    <row r="446" spans="1:20" x14ac:dyDescent="0.35">
      <c r="A446" s="301"/>
      <c r="B446" s="301"/>
      <c r="C446" s="301"/>
      <c r="D446" s="301"/>
      <c r="E446" s="301"/>
      <c r="F446" s="301"/>
      <c r="G446" s="301"/>
      <c r="H446" s="301"/>
      <c r="I446" s="301"/>
      <c r="J446" s="301"/>
      <c r="K446" s="301"/>
      <c r="L446" s="301"/>
      <c r="M446" s="301"/>
      <c r="N446" s="301"/>
      <c r="O446" s="301"/>
      <c r="P446" s="301"/>
      <c r="Q446" s="301"/>
      <c r="R446" s="301"/>
      <c r="S446" s="301"/>
      <c r="T446" s="301"/>
    </row>
    <row r="447" spans="1:20" x14ac:dyDescent="0.35">
      <c r="A447" s="301"/>
      <c r="B447" s="301"/>
      <c r="C447" s="301"/>
      <c r="D447" s="301"/>
      <c r="E447" s="301"/>
      <c r="F447" s="301"/>
      <c r="G447" s="301"/>
      <c r="H447" s="301"/>
      <c r="I447" s="301"/>
      <c r="J447" s="301"/>
      <c r="K447" s="301"/>
      <c r="L447" s="301"/>
      <c r="M447" s="301"/>
      <c r="N447" s="301"/>
      <c r="O447" s="301"/>
      <c r="P447" s="301"/>
      <c r="Q447" s="301"/>
      <c r="R447" s="301"/>
      <c r="S447" s="301"/>
      <c r="T447" s="301"/>
    </row>
    <row r="448" spans="1:20" x14ac:dyDescent="0.35">
      <c r="A448" s="301"/>
      <c r="B448" s="301"/>
      <c r="C448" s="301"/>
      <c r="D448" s="301"/>
      <c r="E448" s="301"/>
      <c r="F448" s="301"/>
      <c r="G448" s="301"/>
      <c r="H448" s="301"/>
      <c r="I448" s="301"/>
      <c r="J448" s="301"/>
      <c r="K448" s="301"/>
      <c r="L448" s="301"/>
      <c r="M448" s="301"/>
      <c r="N448" s="301"/>
      <c r="O448" s="301"/>
      <c r="P448" s="301"/>
      <c r="Q448" s="301"/>
      <c r="R448" s="301"/>
      <c r="S448" s="301"/>
      <c r="T448" s="301"/>
    </row>
    <row r="449" spans="1:20" x14ac:dyDescent="0.35">
      <c r="A449" s="301"/>
      <c r="B449" s="301"/>
      <c r="C449" s="301"/>
      <c r="D449" s="301"/>
      <c r="E449" s="301"/>
      <c r="F449" s="301"/>
      <c r="G449" s="301"/>
      <c r="H449" s="301"/>
      <c r="I449" s="301"/>
      <c r="J449" s="301"/>
      <c r="K449" s="301"/>
      <c r="L449" s="301"/>
      <c r="M449" s="301"/>
      <c r="N449" s="301"/>
      <c r="O449" s="301"/>
      <c r="P449" s="301"/>
      <c r="Q449" s="301"/>
      <c r="R449" s="301"/>
      <c r="S449" s="301"/>
      <c r="T449" s="301"/>
    </row>
    <row r="450" spans="1:20" x14ac:dyDescent="0.35">
      <c r="A450" s="301"/>
      <c r="B450" s="301"/>
      <c r="C450" s="301"/>
      <c r="D450" s="301"/>
      <c r="E450" s="301"/>
      <c r="F450" s="301"/>
      <c r="G450" s="301"/>
      <c r="H450" s="301"/>
      <c r="I450" s="301"/>
      <c r="J450" s="301"/>
      <c r="K450" s="301"/>
      <c r="L450" s="301"/>
      <c r="M450" s="301"/>
      <c r="N450" s="301"/>
      <c r="O450" s="301"/>
      <c r="P450" s="301"/>
      <c r="Q450" s="301"/>
      <c r="R450" s="301"/>
      <c r="S450" s="301"/>
      <c r="T450" s="301"/>
    </row>
    <row r="451" spans="1:20" x14ac:dyDescent="0.35">
      <c r="A451" s="301"/>
      <c r="B451" s="301"/>
      <c r="C451" s="301"/>
      <c r="D451" s="301"/>
      <c r="E451" s="301"/>
      <c r="F451" s="301"/>
      <c r="G451" s="301"/>
      <c r="H451" s="301"/>
      <c r="I451" s="301"/>
      <c r="J451" s="301"/>
      <c r="K451" s="301"/>
      <c r="L451" s="301"/>
      <c r="M451" s="301"/>
      <c r="N451" s="301"/>
      <c r="O451" s="301"/>
      <c r="P451" s="301"/>
      <c r="Q451" s="301"/>
      <c r="R451" s="301"/>
      <c r="S451" s="301"/>
      <c r="T451" s="301"/>
    </row>
    <row r="452" spans="1:20" x14ac:dyDescent="0.35">
      <c r="A452" s="301"/>
      <c r="B452" s="301"/>
      <c r="C452" s="301"/>
      <c r="D452" s="301"/>
      <c r="E452" s="301"/>
      <c r="F452" s="301"/>
      <c r="G452" s="301"/>
      <c r="H452" s="301"/>
      <c r="I452" s="301"/>
      <c r="J452" s="301"/>
      <c r="K452" s="301"/>
      <c r="L452" s="301"/>
      <c r="M452" s="301"/>
      <c r="N452" s="301"/>
      <c r="O452" s="301"/>
      <c r="P452" s="301"/>
      <c r="Q452" s="301"/>
      <c r="R452" s="301"/>
      <c r="S452" s="301"/>
      <c r="T452" s="301"/>
    </row>
    <row r="453" spans="1:20" x14ac:dyDescent="0.35">
      <c r="A453" s="301"/>
      <c r="B453" s="301"/>
      <c r="C453" s="301"/>
      <c r="D453" s="301"/>
      <c r="E453" s="301"/>
      <c r="F453" s="301"/>
      <c r="G453" s="301"/>
      <c r="H453" s="301"/>
      <c r="I453" s="301"/>
      <c r="J453" s="301"/>
      <c r="K453" s="301"/>
      <c r="L453" s="301"/>
      <c r="M453" s="301"/>
      <c r="N453" s="301"/>
      <c r="O453" s="301"/>
      <c r="P453" s="301"/>
      <c r="Q453" s="301"/>
      <c r="R453" s="301"/>
      <c r="S453" s="301"/>
      <c r="T453" s="301"/>
    </row>
    <row r="454" spans="1:20" x14ac:dyDescent="0.35">
      <c r="A454" s="301"/>
      <c r="B454" s="301"/>
      <c r="C454" s="301"/>
      <c r="D454" s="301"/>
      <c r="E454" s="301"/>
      <c r="F454" s="301"/>
      <c r="G454" s="301"/>
      <c r="H454" s="301"/>
      <c r="I454" s="301"/>
      <c r="J454" s="301"/>
      <c r="K454" s="301"/>
      <c r="L454" s="301"/>
      <c r="M454" s="301"/>
      <c r="N454" s="301"/>
      <c r="O454" s="301"/>
      <c r="P454" s="301"/>
      <c r="Q454" s="301"/>
      <c r="R454" s="301"/>
      <c r="S454" s="301"/>
      <c r="T454" s="301"/>
    </row>
    <row r="455" spans="1:20" x14ac:dyDescent="0.35">
      <c r="A455" s="301"/>
      <c r="B455" s="301"/>
      <c r="C455" s="301"/>
      <c r="D455" s="301"/>
      <c r="E455" s="301"/>
      <c r="F455" s="301"/>
      <c r="G455" s="301"/>
      <c r="H455" s="301"/>
      <c r="I455" s="301"/>
      <c r="J455" s="301"/>
      <c r="K455" s="301"/>
      <c r="L455" s="301"/>
      <c r="M455" s="301"/>
      <c r="N455" s="301"/>
      <c r="O455" s="301"/>
      <c r="P455" s="301"/>
      <c r="Q455" s="301"/>
      <c r="R455" s="301"/>
      <c r="S455" s="301"/>
      <c r="T455" s="301"/>
    </row>
    <row r="456" spans="1:20" x14ac:dyDescent="0.35">
      <c r="A456" s="301"/>
      <c r="B456" s="301"/>
      <c r="C456" s="301"/>
      <c r="D456" s="301"/>
      <c r="E456" s="301"/>
      <c r="F456" s="301"/>
      <c r="G456" s="301"/>
      <c r="H456" s="301"/>
      <c r="I456" s="301"/>
      <c r="J456" s="301"/>
      <c r="K456" s="301"/>
      <c r="L456" s="301"/>
      <c r="M456" s="301"/>
      <c r="N456" s="301"/>
      <c r="O456" s="301"/>
      <c r="P456" s="301"/>
      <c r="Q456" s="301"/>
      <c r="R456" s="301"/>
      <c r="S456" s="301"/>
      <c r="T456" s="301"/>
    </row>
    <row r="457" spans="1:20" x14ac:dyDescent="0.35">
      <c r="A457" s="301"/>
      <c r="B457" s="301"/>
      <c r="C457" s="301"/>
      <c r="D457" s="301"/>
      <c r="E457" s="301"/>
      <c r="F457" s="301"/>
      <c r="G457" s="301"/>
      <c r="H457" s="301"/>
      <c r="I457" s="301"/>
      <c r="J457" s="301"/>
      <c r="K457" s="301"/>
      <c r="L457" s="301"/>
      <c r="M457" s="301"/>
      <c r="N457" s="301"/>
      <c r="O457" s="301"/>
      <c r="P457" s="301"/>
      <c r="Q457" s="301"/>
      <c r="R457" s="301"/>
      <c r="S457" s="301"/>
      <c r="T457" s="301"/>
    </row>
    <row r="458" spans="1:20" x14ac:dyDescent="0.35">
      <c r="A458" s="301"/>
      <c r="B458" s="301"/>
      <c r="C458" s="301"/>
      <c r="D458" s="301"/>
      <c r="E458" s="301"/>
      <c r="F458" s="301"/>
      <c r="G458" s="301"/>
      <c r="H458" s="301"/>
      <c r="I458" s="301"/>
      <c r="J458" s="301"/>
      <c r="K458" s="301"/>
      <c r="L458" s="301"/>
      <c r="M458" s="301"/>
      <c r="N458" s="301"/>
      <c r="O458" s="301"/>
      <c r="P458" s="301"/>
      <c r="Q458" s="301"/>
      <c r="R458" s="301"/>
      <c r="S458" s="301"/>
      <c r="T458" s="301"/>
    </row>
    <row r="459" spans="1:20" x14ac:dyDescent="0.35">
      <c r="A459" s="301"/>
      <c r="B459" s="301"/>
      <c r="C459" s="301"/>
      <c r="D459" s="301"/>
      <c r="E459" s="301"/>
      <c r="F459" s="301"/>
      <c r="G459" s="301"/>
      <c r="H459" s="301"/>
      <c r="I459" s="301"/>
      <c r="J459" s="301"/>
      <c r="K459" s="301"/>
      <c r="L459" s="301"/>
      <c r="M459" s="301"/>
      <c r="N459" s="301"/>
      <c r="O459" s="301"/>
      <c r="P459" s="301"/>
      <c r="Q459" s="301"/>
      <c r="R459" s="301"/>
      <c r="S459" s="301"/>
      <c r="T459" s="301"/>
    </row>
    <row r="460" spans="1:20" x14ac:dyDescent="0.35">
      <c r="A460" s="301"/>
      <c r="B460" s="301"/>
      <c r="C460" s="301"/>
      <c r="D460" s="301"/>
      <c r="E460" s="301"/>
      <c r="F460" s="301"/>
      <c r="G460" s="301"/>
      <c r="H460" s="301"/>
      <c r="I460" s="301"/>
      <c r="J460" s="301"/>
      <c r="K460" s="301"/>
      <c r="L460" s="301"/>
      <c r="M460" s="301"/>
      <c r="N460" s="301"/>
      <c r="O460" s="301"/>
      <c r="P460" s="301"/>
      <c r="Q460" s="301"/>
      <c r="R460" s="301"/>
      <c r="S460" s="301"/>
      <c r="T460" s="301"/>
    </row>
    <row r="461" spans="1:20" x14ac:dyDescent="0.35">
      <c r="A461" s="301"/>
      <c r="B461" s="301"/>
      <c r="C461" s="301"/>
      <c r="D461" s="301"/>
      <c r="E461" s="301"/>
      <c r="F461" s="301"/>
      <c r="G461" s="301"/>
      <c r="H461" s="301"/>
      <c r="I461" s="301"/>
      <c r="J461" s="301"/>
      <c r="K461" s="301"/>
      <c r="L461" s="301"/>
      <c r="M461" s="301"/>
      <c r="N461" s="301"/>
      <c r="O461" s="301"/>
      <c r="P461" s="301"/>
      <c r="Q461" s="301"/>
      <c r="R461" s="301"/>
      <c r="S461" s="301"/>
      <c r="T461" s="301"/>
    </row>
    <row r="462" spans="1:20" x14ac:dyDescent="0.35">
      <c r="A462" s="301"/>
      <c r="B462" s="301"/>
      <c r="C462" s="301"/>
      <c r="D462" s="301"/>
      <c r="E462" s="301"/>
      <c r="F462" s="301"/>
      <c r="G462" s="301"/>
      <c r="H462" s="301"/>
      <c r="I462" s="301"/>
      <c r="J462" s="301"/>
      <c r="K462" s="301"/>
      <c r="L462" s="301"/>
      <c r="M462" s="301"/>
      <c r="N462" s="301"/>
      <c r="O462" s="301"/>
      <c r="P462" s="301"/>
      <c r="Q462" s="301"/>
      <c r="R462" s="301"/>
      <c r="S462" s="301"/>
      <c r="T462" s="301"/>
    </row>
    <row r="463" spans="1:20" x14ac:dyDescent="0.35">
      <c r="A463" s="301"/>
      <c r="B463" s="301"/>
      <c r="C463" s="301"/>
      <c r="D463" s="301"/>
      <c r="E463" s="301"/>
      <c r="F463" s="301"/>
      <c r="G463" s="301"/>
      <c r="H463" s="301"/>
      <c r="I463" s="301"/>
      <c r="J463" s="301"/>
      <c r="K463" s="301"/>
      <c r="L463" s="301"/>
      <c r="M463" s="301"/>
      <c r="N463" s="301"/>
      <c r="O463" s="301"/>
      <c r="P463" s="301"/>
      <c r="Q463" s="301"/>
      <c r="R463" s="301"/>
      <c r="S463" s="301"/>
      <c r="T463" s="301"/>
    </row>
    <row r="464" spans="1:20" x14ac:dyDescent="0.35">
      <c r="A464" s="301"/>
      <c r="B464" s="301"/>
      <c r="C464" s="301"/>
      <c r="D464" s="301"/>
      <c r="E464" s="301"/>
      <c r="F464" s="301"/>
      <c r="G464" s="301"/>
      <c r="H464" s="301"/>
      <c r="I464" s="301"/>
      <c r="J464" s="301"/>
      <c r="K464" s="301"/>
      <c r="L464" s="301"/>
      <c r="M464" s="301"/>
      <c r="N464" s="301"/>
      <c r="O464" s="301"/>
      <c r="P464" s="301"/>
      <c r="Q464" s="301"/>
      <c r="R464" s="301"/>
      <c r="S464" s="301"/>
      <c r="T464" s="301"/>
    </row>
    <row r="465" spans="1:20" x14ac:dyDescent="0.35">
      <c r="A465" s="301"/>
      <c r="B465" s="301"/>
      <c r="C465" s="301"/>
      <c r="D465" s="301"/>
      <c r="E465" s="301"/>
      <c r="F465" s="301"/>
      <c r="G465" s="301"/>
      <c r="H465" s="301"/>
      <c r="I465" s="301"/>
      <c r="J465" s="301"/>
      <c r="K465" s="301"/>
      <c r="L465" s="301"/>
      <c r="M465" s="301"/>
      <c r="N465" s="301"/>
      <c r="O465" s="301"/>
      <c r="P465" s="301"/>
      <c r="Q465" s="301"/>
      <c r="R465" s="301"/>
      <c r="S465" s="301"/>
      <c r="T465" s="301"/>
    </row>
    <row r="466" spans="1:20" x14ac:dyDescent="0.35">
      <c r="A466" s="301"/>
      <c r="B466" s="301"/>
      <c r="C466" s="301"/>
      <c r="D466" s="301"/>
      <c r="E466" s="301"/>
      <c r="F466" s="301"/>
      <c r="G466" s="301"/>
      <c r="H466" s="301"/>
      <c r="I466" s="301"/>
      <c r="J466" s="301"/>
      <c r="K466" s="301"/>
      <c r="L466" s="301"/>
      <c r="M466" s="301"/>
      <c r="N466" s="301"/>
      <c r="O466" s="301"/>
      <c r="P466" s="301"/>
      <c r="Q466" s="301"/>
      <c r="R466" s="301"/>
      <c r="S466" s="301"/>
      <c r="T466" s="301"/>
    </row>
    <row r="467" spans="1:20" x14ac:dyDescent="0.35">
      <c r="A467" s="301"/>
      <c r="B467" s="301"/>
      <c r="C467" s="301"/>
      <c r="D467" s="301"/>
      <c r="E467" s="301"/>
      <c r="F467" s="301"/>
      <c r="G467" s="301"/>
      <c r="H467" s="301"/>
      <c r="I467" s="301"/>
      <c r="J467" s="301"/>
      <c r="K467" s="301"/>
      <c r="L467" s="301"/>
      <c r="M467" s="301"/>
      <c r="N467" s="301"/>
      <c r="O467" s="301"/>
      <c r="P467" s="301"/>
      <c r="Q467" s="301"/>
      <c r="R467" s="301"/>
      <c r="S467" s="301"/>
      <c r="T467" s="301"/>
    </row>
    <row r="468" spans="1:20" x14ac:dyDescent="0.35">
      <c r="A468" s="301"/>
      <c r="B468" s="301"/>
      <c r="C468" s="301"/>
      <c r="D468" s="301"/>
      <c r="E468" s="301"/>
      <c r="F468" s="301"/>
      <c r="G468" s="301"/>
      <c r="H468" s="301"/>
      <c r="I468" s="301"/>
      <c r="J468" s="301"/>
      <c r="K468" s="301"/>
      <c r="L468" s="301"/>
      <c r="M468" s="301"/>
      <c r="N468" s="301"/>
      <c r="O468" s="301"/>
      <c r="P468" s="301"/>
      <c r="Q468" s="301"/>
      <c r="R468" s="301"/>
      <c r="S468" s="301"/>
      <c r="T468" s="301"/>
    </row>
    <row r="469" spans="1:20" x14ac:dyDescent="0.35">
      <c r="A469" s="301"/>
      <c r="B469" s="301"/>
      <c r="C469" s="301"/>
      <c r="D469" s="301"/>
      <c r="E469" s="301"/>
      <c r="F469" s="301"/>
      <c r="G469" s="301"/>
      <c r="H469" s="301"/>
      <c r="I469" s="301"/>
      <c r="J469" s="301"/>
      <c r="K469" s="301"/>
      <c r="L469" s="301"/>
      <c r="M469" s="301"/>
      <c r="N469" s="301"/>
      <c r="O469" s="301"/>
      <c r="P469" s="301"/>
      <c r="Q469" s="301"/>
      <c r="R469" s="301"/>
      <c r="S469" s="301"/>
      <c r="T469" s="301"/>
    </row>
    <row r="470" spans="1:20" x14ac:dyDescent="0.35">
      <c r="A470" s="301"/>
      <c r="B470" s="301"/>
      <c r="C470" s="301"/>
      <c r="D470" s="301"/>
      <c r="E470" s="301"/>
      <c r="F470" s="301"/>
      <c r="G470" s="301"/>
      <c r="H470" s="301"/>
      <c r="I470" s="301"/>
      <c r="J470" s="301"/>
      <c r="K470" s="301"/>
      <c r="L470" s="301"/>
      <c r="M470" s="301"/>
      <c r="N470" s="301"/>
      <c r="O470" s="301"/>
      <c r="P470" s="301"/>
      <c r="Q470" s="301"/>
      <c r="R470" s="301"/>
      <c r="S470" s="301"/>
      <c r="T470" s="301"/>
    </row>
    <row r="471" spans="1:20" x14ac:dyDescent="0.35">
      <c r="A471" s="301"/>
      <c r="B471" s="301"/>
      <c r="C471" s="301"/>
      <c r="D471" s="301"/>
      <c r="E471" s="301"/>
      <c r="F471" s="301"/>
      <c r="G471" s="301"/>
      <c r="H471" s="301"/>
      <c r="I471" s="301"/>
      <c r="J471" s="301"/>
      <c r="K471" s="301"/>
      <c r="L471" s="301"/>
      <c r="M471" s="301"/>
      <c r="N471" s="301"/>
      <c r="O471" s="301"/>
      <c r="P471" s="301"/>
      <c r="Q471" s="301"/>
      <c r="R471" s="301"/>
      <c r="S471" s="301"/>
      <c r="T471" s="301"/>
    </row>
    <row r="472" spans="1:20" x14ac:dyDescent="0.35">
      <c r="A472" s="301"/>
      <c r="B472" s="301"/>
      <c r="C472" s="301"/>
      <c r="D472" s="301"/>
      <c r="E472" s="301"/>
      <c r="F472" s="301"/>
      <c r="G472" s="301"/>
      <c r="H472" s="301"/>
      <c r="I472" s="301"/>
      <c r="J472" s="301"/>
      <c r="K472" s="301"/>
      <c r="L472" s="301"/>
      <c r="M472" s="301"/>
      <c r="N472" s="301"/>
      <c r="O472" s="301"/>
      <c r="P472" s="301"/>
      <c r="Q472" s="301"/>
      <c r="R472" s="301"/>
      <c r="S472" s="301"/>
      <c r="T472" s="301"/>
    </row>
    <row r="473" spans="1:20" x14ac:dyDescent="0.35">
      <c r="A473" s="301"/>
      <c r="B473" s="301"/>
      <c r="C473" s="301"/>
      <c r="D473" s="301"/>
      <c r="E473" s="301"/>
      <c r="F473" s="301"/>
      <c r="G473" s="301"/>
      <c r="H473" s="301"/>
      <c r="I473" s="301"/>
      <c r="J473" s="301"/>
      <c r="K473" s="301"/>
      <c r="L473" s="301"/>
      <c r="M473" s="301"/>
      <c r="N473" s="301"/>
      <c r="O473" s="301"/>
      <c r="P473" s="301"/>
      <c r="Q473" s="301"/>
      <c r="R473" s="301"/>
      <c r="S473" s="301"/>
      <c r="T473" s="301"/>
    </row>
    <row r="474" spans="1:20" x14ac:dyDescent="0.35">
      <c r="A474" s="301"/>
      <c r="B474" s="301"/>
      <c r="C474" s="301"/>
      <c r="D474" s="301"/>
      <c r="E474" s="301"/>
      <c r="F474" s="301"/>
      <c r="G474" s="301"/>
      <c r="H474" s="301"/>
      <c r="I474" s="301"/>
      <c r="J474" s="301"/>
      <c r="K474" s="301"/>
      <c r="L474" s="301"/>
      <c r="M474" s="301"/>
      <c r="N474" s="301"/>
      <c r="O474" s="301"/>
      <c r="P474" s="301"/>
      <c r="Q474" s="301"/>
      <c r="R474" s="301"/>
      <c r="S474" s="301"/>
      <c r="T474" s="301"/>
    </row>
    <row r="475" spans="1:20" x14ac:dyDescent="0.35">
      <c r="A475" s="301"/>
      <c r="B475" s="301"/>
      <c r="C475" s="301"/>
      <c r="D475" s="301"/>
      <c r="E475" s="301"/>
      <c r="F475" s="301"/>
      <c r="G475" s="301"/>
      <c r="H475" s="301"/>
      <c r="I475" s="301"/>
      <c r="J475" s="301"/>
      <c r="K475" s="301"/>
      <c r="L475" s="301"/>
      <c r="M475" s="301"/>
      <c r="N475" s="301"/>
      <c r="O475" s="301"/>
      <c r="P475" s="301"/>
      <c r="Q475" s="301"/>
      <c r="R475" s="301"/>
      <c r="S475" s="301"/>
      <c r="T475" s="301"/>
    </row>
    <row r="476" spans="1:20" x14ac:dyDescent="0.35">
      <c r="A476" s="301"/>
      <c r="B476" s="301"/>
      <c r="C476" s="301"/>
      <c r="D476" s="301"/>
      <c r="E476" s="301"/>
      <c r="F476" s="301"/>
      <c r="G476" s="301"/>
      <c r="H476" s="301"/>
      <c r="I476" s="301"/>
      <c r="J476" s="301"/>
      <c r="K476" s="301"/>
      <c r="L476" s="301"/>
      <c r="M476" s="301"/>
      <c r="N476" s="301"/>
      <c r="O476" s="301"/>
      <c r="P476" s="301"/>
      <c r="Q476" s="301"/>
      <c r="R476" s="301"/>
      <c r="S476" s="301"/>
      <c r="T476" s="301"/>
    </row>
    <row r="477" spans="1:20" x14ac:dyDescent="0.35">
      <c r="A477" s="301"/>
      <c r="B477" s="301"/>
      <c r="C477" s="301"/>
      <c r="D477" s="301"/>
      <c r="E477" s="301"/>
      <c r="F477" s="301"/>
      <c r="G477" s="301"/>
      <c r="H477" s="301"/>
      <c r="I477" s="301"/>
      <c r="J477" s="301"/>
      <c r="K477" s="301"/>
      <c r="L477" s="301"/>
      <c r="M477" s="301"/>
      <c r="N477" s="301"/>
      <c r="O477" s="301"/>
      <c r="P477" s="301"/>
      <c r="Q477" s="301"/>
      <c r="R477" s="301"/>
      <c r="S477" s="301"/>
      <c r="T477" s="301"/>
    </row>
    <row r="478" spans="1:20" x14ac:dyDescent="0.35">
      <c r="A478" s="301"/>
      <c r="B478" s="301"/>
      <c r="C478" s="301"/>
      <c r="D478" s="301"/>
      <c r="E478" s="301"/>
      <c r="F478" s="301"/>
      <c r="G478" s="301"/>
      <c r="H478" s="301"/>
      <c r="I478" s="301"/>
      <c r="J478" s="301"/>
      <c r="K478" s="301"/>
      <c r="L478" s="301"/>
      <c r="M478" s="301"/>
      <c r="N478" s="301"/>
      <c r="O478" s="301"/>
      <c r="P478" s="301"/>
      <c r="Q478" s="301"/>
      <c r="R478" s="301"/>
      <c r="S478" s="301"/>
      <c r="T478" s="301"/>
    </row>
    <row r="479" spans="1:20" x14ac:dyDescent="0.35">
      <c r="A479" s="301"/>
      <c r="B479" s="301"/>
      <c r="C479" s="301"/>
      <c r="D479" s="301"/>
      <c r="E479" s="301"/>
      <c r="F479" s="301"/>
      <c r="G479" s="301"/>
      <c r="H479" s="301"/>
      <c r="I479" s="301"/>
      <c r="J479" s="301"/>
      <c r="K479" s="301"/>
      <c r="L479" s="301"/>
      <c r="M479" s="301"/>
      <c r="N479" s="301"/>
      <c r="O479" s="301"/>
      <c r="P479" s="301"/>
      <c r="Q479" s="301"/>
      <c r="R479" s="301"/>
      <c r="S479" s="301"/>
      <c r="T479" s="301"/>
    </row>
    <row r="480" spans="1:20" x14ac:dyDescent="0.35">
      <c r="A480" s="301"/>
      <c r="B480" s="301"/>
      <c r="C480" s="301"/>
      <c r="D480" s="301"/>
      <c r="E480" s="301"/>
      <c r="F480" s="301"/>
      <c r="G480" s="301"/>
      <c r="H480" s="301"/>
      <c r="I480" s="301"/>
      <c r="J480" s="301"/>
      <c r="K480" s="301"/>
      <c r="L480" s="301"/>
      <c r="M480" s="301"/>
      <c r="N480" s="301"/>
      <c r="O480" s="301"/>
      <c r="P480" s="301"/>
      <c r="Q480" s="301"/>
      <c r="R480" s="301"/>
      <c r="S480" s="301"/>
      <c r="T480" s="301"/>
    </row>
    <row r="481" spans="1:20" x14ac:dyDescent="0.35">
      <c r="A481" s="301"/>
      <c r="B481" s="301"/>
      <c r="C481" s="301"/>
      <c r="D481" s="301"/>
      <c r="E481" s="301"/>
      <c r="F481" s="301"/>
      <c r="G481" s="301"/>
      <c r="H481" s="301"/>
      <c r="I481" s="301"/>
      <c r="J481" s="301"/>
      <c r="K481" s="301"/>
      <c r="L481" s="301"/>
      <c r="M481" s="301"/>
      <c r="N481" s="301"/>
      <c r="O481" s="301"/>
      <c r="P481" s="301"/>
      <c r="Q481" s="301"/>
      <c r="R481" s="301"/>
      <c r="S481" s="301"/>
      <c r="T481" s="301"/>
    </row>
    <row r="482" spans="1:20" x14ac:dyDescent="0.35">
      <c r="A482" s="301"/>
      <c r="B482" s="301"/>
      <c r="C482" s="301"/>
      <c r="D482" s="301"/>
      <c r="E482" s="301"/>
      <c r="F482" s="301"/>
      <c r="G482" s="301"/>
      <c r="H482" s="301"/>
      <c r="I482" s="301"/>
      <c r="J482" s="301"/>
      <c r="K482" s="301"/>
      <c r="L482" s="301"/>
      <c r="M482" s="301"/>
      <c r="N482" s="301"/>
      <c r="O482" s="301"/>
      <c r="P482" s="301"/>
      <c r="Q482" s="301"/>
      <c r="R482" s="301"/>
      <c r="S482" s="301"/>
      <c r="T482" s="301"/>
    </row>
    <row r="483" spans="1:20" x14ac:dyDescent="0.35">
      <c r="A483" s="301"/>
      <c r="B483" s="301"/>
      <c r="C483" s="301"/>
      <c r="D483" s="301"/>
      <c r="E483" s="301"/>
      <c r="F483" s="301"/>
      <c r="G483" s="301"/>
      <c r="H483" s="301"/>
      <c r="I483" s="301"/>
      <c r="J483" s="301"/>
      <c r="K483" s="301"/>
      <c r="L483" s="301"/>
      <c r="M483" s="301"/>
      <c r="N483" s="301"/>
      <c r="O483" s="301"/>
      <c r="P483" s="301"/>
      <c r="Q483" s="301"/>
      <c r="R483" s="301"/>
      <c r="S483" s="301"/>
      <c r="T483" s="301"/>
    </row>
    <row r="484" spans="1:20" x14ac:dyDescent="0.35">
      <c r="A484" s="301"/>
      <c r="B484" s="301"/>
      <c r="C484" s="301"/>
      <c r="D484" s="301"/>
      <c r="E484" s="301"/>
      <c r="F484" s="301"/>
      <c r="G484" s="301"/>
      <c r="H484" s="301"/>
      <c r="I484" s="301"/>
      <c r="J484" s="301"/>
      <c r="K484" s="301"/>
      <c r="L484" s="301"/>
      <c r="M484" s="301"/>
      <c r="N484" s="301"/>
      <c r="O484" s="301"/>
      <c r="P484" s="301"/>
      <c r="Q484" s="301"/>
      <c r="R484" s="301"/>
      <c r="S484" s="301"/>
      <c r="T484" s="301"/>
    </row>
    <row r="485" spans="1:20" x14ac:dyDescent="0.35">
      <c r="A485" s="301"/>
      <c r="B485" s="301"/>
      <c r="C485" s="301"/>
      <c r="D485" s="301"/>
      <c r="E485" s="301"/>
      <c r="F485" s="301"/>
      <c r="G485" s="301"/>
      <c r="H485" s="301"/>
      <c r="I485" s="301"/>
      <c r="J485" s="301"/>
      <c r="K485" s="301"/>
      <c r="L485" s="301"/>
      <c r="M485" s="301"/>
      <c r="N485" s="301"/>
      <c r="O485" s="301"/>
      <c r="P485" s="301"/>
      <c r="Q485" s="301"/>
      <c r="R485" s="301"/>
      <c r="S485" s="301"/>
      <c r="T485" s="301"/>
    </row>
    <row r="486" spans="1:20" x14ac:dyDescent="0.35">
      <c r="A486" s="301"/>
      <c r="B486" s="301"/>
      <c r="C486" s="301"/>
      <c r="D486" s="301"/>
      <c r="E486" s="301"/>
      <c r="F486" s="301"/>
      <c r="G486" s="301"/>
      <c r="H486" s="301"/>
      <c r="I486" s="301"/>
      <c r="J486" s="301"/>
      <c r="K486" s="301"/>
      <c r="L486" s="301"/>
      <c r="M486" s="301"/>
      <c r="N486" s="301"/>
      <c r="O486" s="301"/>
      <c r="P486" s="301"/>
      <c r="Q486" s="301"/>
      <c r="R486" s="301"/>
      <c r="S486" s="301"/>
      <c r="T486" s="301"/>
    </row>
    <row r="487" spans="1:20" x14ac:dyDescent="0.35">
      <c r="A487" s="301"/>
      <c r="B487" s="301"/>
      <c r="C487" s="301"/>
      <c r="D487" s="301"/>
      <c r="E487" s="301"/>
      <c r="F487" s="301"/>
      <c r="G487" s="301"/>
      <c r="H487" s="301"/>
      <c r="I487" s="301"/>
      <c r="J487" s="301"/>
      <c r="K487" s="301"/>
      <c r="L487" s="301"/>
      <c r="M487" s="301"/>
      <c r="N487" s="301"/>
      <c r="O487" s="301"/>
      <c r="P487" s="301"/>
      <c r="Q487" s="301"/>
      <c r="R487" s="301"/>
      <c r="S487" s="301"/>
      <c r="T487" s="301"/>
    </row>
    <row r="488" spans="1:20" x14ac:dyDescent="0.35">
      <c r="A488" s="301"/>
      <c r="B488" s="301"/>
      <c r="C488" s="301"/>
      <c r="D488" s="301"/>
      <c r="E488" s="301"/>
      <c r="F488" s="301"/>
      <c r="G488" s="301"/>
      <c r="H488" s="301"/>
      <c r="I488" s="301"/>
      <c r="J488" s="301"/>
      <c r="K488" s="301"/>
      <c r="L488" s="301"/>
      <c r="M488" s="301"/>
      <c r="N488" s="301"/>
      <c r="O488" s="301"/>
      <c r="P488" s="301"/>
      <c r="Q488" s="301"/>
      <c r="R488" s="301"/>
      <c r="S488" s="301"/>
      <c r="T488" s="301"/>
    </row>
    <row r="489" spans="1:20" x14ac:dyDescent="0.35">
      <c r="A489" s="301"/>
      <c r="B489" s="301"/>
      <c r="C489" s="301"/>
      <c r="D489" s="301"/>
      <c r="E489" s="301"/>
      <c r="F489" s="301"/>
      <c r="G489" s="301"/>
      <c r="H489" s="301"/>
      <c r="I489" s="301"/>
      <c r="J489" s="301"/>
      <c r="K489" s="301"/>
      <c r="L489" s="301"/>
      <c r="M489" s="301"/>
      <c r="N489" s="301"/>
      <c r="O489" s="301"/>
      <c r="P489" s="301"/>
      <c r="Q489" s="301"/>
      <c r="R489" s="301"/>
      <c r="S489" s="301"/>
      <c r="T489" s="301"/>
    </row>
    <row r="490" spans="1:20" x14ac:dyDescent="0.35">
      <c r="A490" s="301"/>
      <c r="B490" s="301"/>
      <c r="C490" s="301"/>
      <c r="D490" s="301"/>
      <c r="E490" s="301"/>
      <c r="F490" s="301"/>
      <c r="G490" s="301"/>
      <c r="H490" s="301"/>
      <c r="I490" s="301"/>
      <c r="J490" s="301"/>
      <c r="K490" s="301"/>
      <c r="L490" s="301"/>
      <c r="M490" s="301"/>
      <c r="N490" s="301"/>
      <c r="O490" s="301"/>
      <c r="P490" s="301"/>
      <c r="Q490" s="301"/>
      <c r="R490" s="301"/>
      <c r="S490" s="301"/>
      <c r="T490" s="301"/>
    </row>
    <row r="491" spans="1:20" x14ac:dyDescent="0.35">
      <c r="A491" s="301"/>
      <c r="B491" s="301"/>
      <c r="C491" s="301"/>
      <c r="D491" s="301"/>
      <c r="E491" s="301"/>
      <c r="F491" s="301"/>
      <c r="G491" s="301"/>
      <c r="H491" s="301"/>
      <c r="I491" s="301"/>
      <c r="J491" s="301"/>
      <c r="K491" s="301"/>
      <c r="L491" s="301"/>
      <c r="M491" s="301"/>
      <c r="N491" s="301"/>
      <c r="O491" s="301"/>
      <c r="P491" s="301"/>
      <c r="Q491" s="301"/>
      <c r="R491" s="301"/>
      <c r="S491" s="301"/>
      <c r="T491" s="301"/>
    </row>
    <row r="492" spans="1:20" x14ac:dyDescent="0.35">
      <c r="A492" s="301"/>
      <c r="B492" s="301"/>
      <c r="C492" s="301"/>
      <c r="D492" s="301"/>
      <c r="E492" s="301"/>
      <c r="F492" s="301"/>
      <c r="G492" s="301"/>
      <c r="H492" s="301"/>
      <c r="I492" s="301"/>
      <c r="J492" s="301"/>
      <c r="K492" s="301"/>
      <c r="L492" s="301"/>
      <c r="M492" s="301"/>
      <c r="N492" s="301"/>
      <c r="O492" s="301"/>
      <c r="P492" s="301"/>
      <c r="Q492" s="301"/>
      <c r="R492" s="301"/>
      <c r="S492" s="301"/>
      <c r="T492" s="301"/>
    </row>
    <row r="493" spans="1:20" x14ac:dyDescent="0.35">
      <c r="A493" s="301"/>
      <c r="B493" s="301"/>
      <c r="C493" s="301"/>
      <c r="D493" s="301"/>
      <c r="E493" s="301"/>
      <c r="F493" s="301"/>
      <c r="G493" s="301"/>
      <c r="H493" s="301"/>
      <c r="I493" s="301"/>
      <c r="J493" s="301"/>
      <c r="K493" s="301"/>
      <c r="L493" s="301"/>
      <c r="M493" s="301"/>
      <c r="N493" s="301"/>
      <c r="O493" s="301"/>
      <c r="P493" s="301"/>
      <c r="Q493" s="301"/>
      <c r="R493" s="301"/>
      <c r="S493" s="301"/>
      <c r="T493" s="301"/>
    </row>
    <row r="494" spans="1:20" x14ac:dyDescent="0.35">
      <c r="A494" s="301"/>
      <c r="B494" s="301"/>
      <c r="C494" s="301"/>
      <c r="D494" s="301"/>
      <c r="E494" s="301"/>
      <c r="F494" s="301"/>
      <c r="G494" s="301"/>
      <c r="H494" s="301"/>
      <c r="I494" s="301"/>
      <c r="J494" s="301"/>
      <c r="K494" s="301"/>
      <c r="L494" s="301"/>
      <c r="M494" s="301"/>
      <c r="N494" s="301"/>
      <c r="O494" s="301"/>
      <c r="P494" s="301"/>
      <c r="Q494" s="301"/>
      <c r="R494" s="301"/>
      <c r="S494" s="301"/>
      <c r="T494" s="301"/>
    </row>
    <row r="495" spans="1:20" x14ac:dyDescent="0.35">
      <c r="A495" s="301"/>
      <c r="B495" s="301"/>
      <c r="C495" s="301"/>
      <c r="D495" s="301"/>
      <c r="E495" s="301"/>
      <c r="F495" s="301"/>
      <c r="G495" s="301"/>
      <c r="H495" s="301"/>
      <c r="I495" s="301"/>
      <c r="J495" s="301"/>
      <c r="K495" s="301"/>
      <c r="L495" s="301"/>
      <c r="M495" s="301"/>
      <c r="N495" s="301"/>
      <c r="O495" s="301"/>
      <c r="P495" s="301"/>
      <c r="Q495" s="301"/>
      <c r="R495" s="301"/>
      <c r="S495" s="301"/>
      <c r="T495" s="301"/>
    </row>
    <row r="496" spans="1:20" x14ac:dyDescent="0.35">
      <c r="A496" s="301"/>
      <c r="B496" s="301"/>
      <c r="C496" s="301"/>
      <c r="D496" s="301"/>
      <c r="E496" s="301"/>
      <c r="F496" s="301"/>
      <c r="G496" s="301"/>
      <c r="H496" s="301"/>
      <c r="I496" s="301"/>
      <c r="J496" s="301"/>
      <c r="K496" s="301"/>
      <c r="L496" s="301"/>
      <c r="M496" s="301"/>
      <c r="N496" s="301"/>
      <c r="O496" s="301"/>
      <c r="P496" s="301"/>
      <c r="Q496" s="301"/>
      <c r="R496" s="301"/>
      <c r="S496" s="301"/>
      <c r="T496" s="301"/>
    </row>
    <row r="497" spans="1:20" x14ac:dyDescent="0.35">
      <c r="A497" s="301"/>
      <c r="B497" s="301"/>
      <c r="C497" s="301"/>
      <c r="D497" s="301"/>
      <c r="E497" s="301"/>
      <c r="F497" s="301"/>
      <c r="G497" s="301"/>
      <c r="H497" s="301"/>
      <c r="I497" s="301"/>
      <c r="J497" s="301"/>
      <c r="K497" s="301"/>
      <c r="L497" s="301"/>
      <c r="M497" s="301"/>
      <c r="N497" s="301"/>
      <c r="O497" s="301"/>
      <c r="P497" s="301"/>
      <c r="Q497" s="301"/>
      <c r="R497" s="301"/>
      <c r="S497" s="301"/>
      <c r="T497" s="301"/>
    </row>
    <row r="498" spans="1:20" x14ac:dyDescent="0.35">
      <c r="A498" s="301"/>
      <c r="B498" s="301"/>
      <c r="C498" s="301"/>
      <c r="D498" s="301"/>
      <c r="E498" s="301"/>
      <c r="F498" s="301"/>
      <c r="G498" s="301"/>
      <c r="H498" s="301"/>
      <c r="I498" s="301"/>
      <c r="J498" s="301"/>
      <c r="K498" s="301"/>
      <c r="L498" s="301"/>
      <c r="M498" s="301"/>
      <c r="N498" s="301"/>
      <c r="O498" s="301"/>
      <c r="P498" s="301"/>
      <c r="Q498" s="301"/>
      <c r="R498" s="301"/>
      <c r="S498" s="301"/>
      <c r="T498" s="301"/>
    </row>
    <row r="499" spans="1:20" x14ac:dyDescent="0.35">
      <c r="A499" s="301"/>
      <c r="B499" s="301"/>
      <c r="C499" s="301"/>
      <c r="D499" s="301"/>
      <c r="E499" s="301"/>
      <c r="F499" s="301"/>
      <c r="G499" s="301"/>
      <c r="H499" s="301"/>
      <c r="I499" s="301"/>
      <c r="J499" s="301"/>
      <c r="K499" s="301"/>
      <c r="L499" s="301"/>
      <c r="M499" s="301"/>
      <c r="N499" s="301"/>
      <c r="O499" s="301"/>
      <c r="P499" s="301"/>
      <c r="Q499" s="301"/>
      <c r="R499" s="301"/>
      <c r="S499" s="301"/>
      <c r="T499" s="301"/>
    </row>
    <row r="500" spans="1:20" x14ac:dyDescent="0.35">
      <c r="A500" s="301"/>
      <c r="B500" s="301"/>
      <c r="C500" s="301"/>
      <c r="D500" s="301"/>
      <c r="E500" s="301"/>
      <c r="F500" s="301"/>
      <c r="G500" s="301"/>
      <c r="H500" s="301"/>
      <c r="I500" s="301"/>
      <c r="J500" s="301"/>
      <c r="K500" s="301"/>
      <c r="L500" s="301"/>
      <c r="M500" s="301"/>
      <c r="N500" s="301"/>
      <c r="O500" s="301"/>
      <c r="P500" s="301"/>
      <c r="Q500" s="301"/>
      <c r="R500" s="301"/>
      <c r="S500" s="301"/>
      <c r="T500" s="301"/>
    </row>
    <row r="501" spans="1:20" x14ac:dyDescent="0.35">
      <c r="A501" s="301"/>
      <c r="B501" s="301"/>
      <c r="C501" s="301"/>
      <c r="D501" s="301"/>
      <c r="E501" s="301"/>
      <c r="F501" s="301"/>
      <c r="G501" s="301"/>
      <c r="H501" s="301"/>
      <c r="I501" s="301"/>
      <c r="J501" s="301"/>
      <c r="K501" s="301"/>
      <c r="L501" s="301"/>
      <c r="M501" s="301"/>
      <c r="N501" s="301"/>
      <c r="O501" s="301"/>
      <c r="P501" s="301"/>
      <c r="Q501" s="301"/>
      <c r="R501" s="301"/>
      <c r="S501" s="301"/>
      <c r="T501" s="301"/>
    </row>
    <row r="502" spans="1:20" x14ac:dyDescent="0.35">
      <c r="A502" s="301"/>
      <c r="B502" s="301"/>
      <c r="C502" s="301"/>
      <c r="D502" s="301"/>
      <c r="E502" s="301"/>
      <c r="F502" s="301"/>
      <c r="G502" s="301"/>
      <c r="H502" s="301"/>
      <c r="I502" s="301"/>
      <c r="J502" s="301"/>
      <c r="K502" s="301"/>
      <c r="L502" s="301"/>
      <c r="M502" s="301"/>
      <c r="N502" s="301"/>
      <c r="O502" s="301"/>
      <c r="P502" s="301"/>
      <c r="Q502" s="301"/>
      <c r="R502" s="301"/>
      <c r="S502" s="301"/>
      <c r="T502" s="301"/>
    </row>
    <row r="503" spans="1:20" x14ac:dyDescent="0.35">
      <c r="A503" s="301"/>
      <c r="B503" s="301"/>
      <c r="C503" s="301"/>
      <c r="D503" s="301"/>
      <c r="E503" s="301"/>
      <c r="F503" s="301"/>
      <c r="G503" s="301"/>
      <c r="H503" s="301"/>
      <c r="I503" s="301"/>
      <c r="J503" s="301"/>
      <c r="K503" s="301"/>
      <c r="L503" s="301"/>
      <c r="M503" s="301"/>
      <c r="N503" s="301"/>
      <c r="O503" s="301"/>
      <c r="P503" s="301"/>
      <c r="Q503" s="301"/>
      <c r="R503" s="301"/>
      <c r="S503" s="301"/>
      <c r="T503" s="301"/>
    </row>
    <row r="504" spans="1:20" x14ac:dyDescent="0.35">
      <c r="A504" s="301"/>
      <c r="B504" s="301"/>
      <c r="C504" s="301"/>
      <c r="D504" s="301"/>
      <c r="E504" s="301"/>
      <c r="F504" s="301"/>
      <c r="G504" s="301"/>
      <c r="H504" s="301"/>
      <c r="I504" s="301"/>
      <c r="J504" s="301"/>
      <c r="K504" s="301"/>
      <c r="L504" s="301"/>
      <c r="M504" s="301"/>
      <c r="N504" s="301"/>
      <c r="O504" s="301"/>
      <c r="P504" s="301"/>
      <c r="Q504" s="301"/>
      <c r="R504" s="301"/>
      <c r="S504" s="301"/>
      <c r="T504" s="301"/>
    </row>
    <row r="505" spans="1:20" x14ac:dyDescent="0.35">
      <c r="A505" s="301"/>
      <c r="B505" s="301"/>
      <c r="C505" s="301"/>
      <c r="D505" s="301"/>
      <c r="E505" s="301"/>
      <c r="F505" s="301"/>
      <c r="G505" s="301"/>
      <c r="H505" s="301"/>
      <c r="I505" s="301"/>
      <c r="J505" s="301"/>
      <c r="K505" s="301"/>
      <c r="L505" s="301"/>
      <c r="M505" s="301"/>
      <c r="N505" s="301"/>
      <c r="O505" s="301"/>
      <c r="P505" s="301"/>
      <c r="Q505" s="301"/>
      <c r="R505" s="301"/>
      <c r="S505" s="301"/>
      <c r="T505" s="301"/>
    </row>
    <row r="506" spans="1:20" x14ac:dyDescent="0.35">
      <c r="A506" s="301"/>
      <c r="B506" s="301"/>
      <c r="C506" s="301"/>
      <c r="D506" s="301"/>
      <c r="E506" s="301"/>
      <c r="F506" s="301"/>
      <c r="G506" s="301"/>
      <c r="H506" s="301"/>
      <c r="I506" s="301"/>
      <c r="J506" s="301"/>
      <c r="K506" s="301"/>
      <c r="L506" s="301"/>
      <c r="M506" s="301"/>
      <c r="N506" s="301"/>
      <c r="O506" s="301"/>
      <c r="P506" s="301"/>
      <c r="Q506" s="301"/>
      <c r="R506" s="301"/>
      <c r="S506" s="301"/>
      <c r="T506" s="301"/>
    </row>
    <row r="507" spans="1:20" x14ac:dyDescent="0.35">
      <c r="A507" s="301"/>
      <c r="B507" s="301"/>
      <c r="C507" s="301"/>
      <c r="D507" s="301"/>
      <c r="E507" s="301"/>
      <c r="F507" s="301"/>
      <c r="G507" s="301"/>
      <c r="H507" s="301"/>
      <c r="I507" s="301"/>
      <c r="J507" s="301"/>
      <c r="K507" s="301"/>
      <c r="L507" s="301"/>
      <c r="M507" s="301"/>
      <c r="N507" s="301"/>
      <c r="O507" s="301"/>
      <c r="P507" s="301"/>
      <c r="Q507" s="301"/>
      <c r="R507" s="301"/>
      <c r="S507" s="301"/>
      <c r="T507" s="301"/>
    </row>
    <row r="508" spans="1:20" x14ac:dyDescent="0.35">
      <c r="A508" s="301"/>
      <c r="B508" s="301"/>
      <c r="C508" s="301"/>
      <c r="D508" s="301"/>
      <c r="E508" s="301"/>
      <c r="F508" s="301"/>
      <c r="G508" s="301"/>
      <c r="H508" s="301"/>
      <c r="I508" s="301"/>
      <c r="J508" s="301"/>
      <c r="K508" s="301"/>
      <c r="L508" s="301"/>
      <c r="M508" s="301"/>
      <c r="N508" s="301"/>
      <c r="O508" s="301"/>
      <c r="P508" s="301"/>
      <c r="Q508" s="301"/>
      <c r="R508" s="301"/>
      <c r="S508" s="301"/>
      <c r="T508" s="301"/>
    </row>
    <row r="509" spans="1:20" x14ac:dyDescent="0.35">
      <c r="A509" s="301"/>
      <c r="B509" s="301"/>
      <c r="C509" s="301"/>
      <c r="D509" s="301"/>
      <c r="E509" s="301"/>
      <c r="F509" s="301"/>
      <c r="G509" s="301"/>
      <c r="H509" s="301"/>
      <c r="I509" s="301"/>
      <c r="J509" s="301"/>
      <c r="K509" s="301"/>
      <c r="L509" s="301"/>
      <c r="M509" s="301"/>
      <c r="N509" s="301"/>
      <c r="O509" s="301"/>
      <c r="P509" s="301"/>
      <c r="Q509" s="301"/>
      <c r="R509" s="301"/>
      <c r="S509" s="301"/>
      <c r="T509" s="301"/>
    </row>
    <row r="510" spans="1:20" x14ac:dyDescent="0.35">
      <c r="A510" s="301"/>
      <c r="B510" s="301"/>
      <c r="C510" s="301"/>
      <c r="D510" s="301"/>
      <c r="E510" s="301"/>
      <c r="F510" s="301"/>
      <c r="G510" s="301"/>
      <c r="H510" s="301"/>
      <c r="I510" s="301"/>
      <c r="J510" s="301"/>
      <c r="K510" s="301"/>
      <c r="L510" s="301"/>
      <c r="M510" s="301"/>
      <c r="N510" s="301"/>
      <c r="O510" s="301"/>
      <c r="P510" s="301"/>
      <c r="Q510" s="301"/>
      <c r="R510" s="301"/>
      <c r="S510" s="301"/>
      <c r="T510" s="301"/>
    </row>
    <row r="511" spans="1:20" x14ac:dyDescent="0.35">
      <c r="A511" s="301"/>
      <c r="B511" s="301"/>
      <c r="C511" s="301"/>
      <c r="D511" s="301"/>
      <c r="E511" s="301"/>
      <c r="F511" s="301"/>
      <c r="G511" s="301"/>
      <c r="H511" s="301"/>
      <c r="I511" s="301"/>
      <c r="J511" s="301"/>
      <c r="K511" s="301"/>
      <c r="L511" s="301"/>
      <c r="M511" s="301"/>
      <c r="N511" s="301"/>
      <c r="O511" s="301"/>
      <c r="P511" s="301"/>
      <c r="Q511" s="301"/>
      <c r="R511" s="301"/>
      <c r="S511" s="301"/>
      <c r="T511" s="301"/>
    </row>
    <row r="512" spans="1:20" x14ac:dyDescent="0.35">
      <c r="A512" s="301"/>
      <c r="B512" s="301"/>
      <c r="C512" s="301"/>
      <c r="D512" s="301"/>
      <c r="E512" s="301"/>
      <c r="F512" s="301"/>
      <c r="G512" s="301"/>
      <c r="H512" s="301"/>
      <c r="I512" s="301"/>
      <c r="J512" s="301"/>
      <c r="K512" s="301"/>
      <c r="L512" s="301"/>
      <c r="M512" s="301"/>
      <c r="N512" s="301"/>
      <c r="O512" s="301"/>
      <c r="P512" s="301"/>
      <c r="Q512" s="301"/>
      <c r="R512" s="301"/>
      <c r="S512" s="301"/>
      <c r="T512" s="301"/>
    </row>
    <row r="513" spans="1:20" x14ac:dyDescent="0.35">
      <c r="A513" s="301"/>
      <c r="B513" s="301"/>
      <c r="C513" s="301"/>
      <c r="D513" s="301"/>
      <c r="E513" s="301"/>
      <c r="F513" s="301"/>
      <c r="G513" s="301"/>
      <c r="H513" s="301"/>
      <c r="I513" s="301"/>
      <c r="J513" s="301"/>
      <c r="K513" s="301"/>
      <c r="L513" s="301"/>
      <c r="M513" s="301"/>
      <c r="N513" s="301"/>
      <c r="O513" s="301"/>
      <c r="P513" s="301"/>
      <c r="Q513" s="301"/>
      <c r="R513" s="301"/>
      <c r="S513" s="301"/>
      <c r="T513" s="301"/>
    </row>
    <row r="514" spans="1:20" x14ac:dyDescent="0.35">
      <c r="A514" s="301"/>
      <c r="B514" s="301"/>
      <c r="C514" s="301"/>
      <c r="D514" s="301"/>
      <c r="E514" s="301"/>
      <c r="F514" s="301"/>
      <c r="G514" s="301"/>
      <c r="H514" s="301"/>
      <c r="I514" s="301"/>
      <c r="J514" s="301"/>
      <c r="K514" s="301"/>
      <c r="L514" s="301"/>
      <c r="M514" s="301"/>
      <c r="N514" s="301"/>
      <c r="O514" s="301"/>
      <c r="P514" s="301"/>
      <c r="Q514" s="301"/>
      <c r="R514" s="301"/>
      <c r="S514" s="301"/>
      <c r="T514" s="301"/>
    </row>
    <row r="515" spans="1:20" x14ac:dyDescent="0.35">
      <c r="A515" s="301"/>
      <c r="B515" s="301"/>
      <c r="C515" s="301"/>
      <c r="D515" s="301"/>
      <c r="E515" s="301"/>
      <c r="F515" s="301"/>
      <c r="G515" s="301"/>
      <c r="H515" s="301"/>
      <c r="I515" s="301"/>
      <c r="J515" s="301"/>
      <c r="K515" s="301"/>
      <c r="L515" s="301"/>
      <c r="M515" s="301"/>
      <c r="N515" s="301"/>
      <c r="O515" s="301"/>
      <c r="P515" s="301"/>
      <c r="Q515" s="301"/>
      <c r="R515" s="301"/>
      <c r="S515" s="301"/>
      <c r="T515" s="301"/>
    </row>
    <row r="516" spans="1:20" x14ac:dyDescent="0.35">
      <c r="A516" s="301"/>
      <c r="B516" s="301"/>
      <c r="C516" s="301"/>
      <c r="D516" s="301"/>
      <c r="E516" s="301"/>
      <c r="F516" s="301"/>
      <c r="G516" s="301"/>
      <c r="H516" s="301"/>
      <c r="I516" s="301"/>
      <c r="J516" s="301"/>
      <c r="K516" s="301"/>
      <c r="L516" s="301"/>
      <c r="M516" s="301"/>
      <c r="N516" s="301"/>
      <c r="O516" s="301"/>
      <c r="P516" s="301"/>
      <c r="Q516" s="301"/>
      <c r="R516" s="301"/>
      <c r="S516" s="301"/>
      <c r="T516" s="301"/>
    </row>
    <row r="517" spans="1:20" x14ac:dyDescent="0.35">
      <c r="A517" s="301"/>
      <c r="B517" s="301"/>
      <c r="C517" s="301"/>
      <c r="D517" s="301"/>
      <c r="E517" s="301"/>
      <c r="F517" s="301"/>
      <c r="G517" s="301"/>
      <c r="H517" s="301"/>
      <c r="I517" s="301"/>
      <c r="J517" s="301"/>
      <c r="K517" s="301"/>
      <c r="L517" s="301"/>
      <c r="M517" s="301"/>
      <c r="N517" s="301"/>
      <c r="O517" s="301"/>
      <c r="P517" s="301"/>
      <c r="Q517" s="301"/>
      <c r="R517" s="301"/>
      <c r="S517" s="301"/>
      <c r="T517" s="301"/>
    </row>
    <row r="518" spans="1:20" x14ac:dyDescent="0.35">
      <c r="A518" s="301"/>
      <c r="B518" s="301"/>
      <c r="C518" s="301"/>
      <c r="D518" s="301"/>
      <c r="E518" s="301"/>
      <c r="F518" s="301"/>
      <c r="G518" s="301"/>
      <c r="H518" s="301"/>
      <c r="I518" s="301"/>
      <c r="J518" s="301"/>
      <c r="K518" s="301"/>
      <c r="L518" s="301"/>
      <c r="M518" s="301"/>
      <c r="N518" s="301"/>
      <c r="O518" s="301"/>
      <c r="P518" s="301"/>
      <c r="Q518" s="301"/>
      <c r="R518" s="301"/>
      <c r="S518" s="301"/>
      <c r="T518" s="301"/>
    </row>
    <row r="519" spans="1:20" x14ac:dyDescent="0.35">
      <c r="A519" s="301"/>
      <c r="B519" s="301"/>
      <c r="C519" s="301"/>
      <c r="D519" s="301"/>
      <c r="E519" s="301"/>
      <c r="F519" s="301"/>
      <c r="G519" s="301"/>
      <c r="H519" s="301"/>
      <c r="I519" s="301"/>
      <c r="J519" s="301"/>
      <c r="K519" s="301"/>
      <c r="L519" s="301"/>
      <c r="M519" s="301"/>
      <c r="N519" s="301"/>
      <c r="O519" s="301"/>
      <c r="P519" s="301"/>
      <c r="Q519" s="301"/>
      <c r="R519" s="301"/>
      <c r="S519" s="301"/>
      <c r="T519" s="301"/>
    </row>
    <row r="520" spans="1:20" x14ac:dyDescent="0.35">
      <c r="A520" s="301"/>
      <c r="B520" s="301"/>
      <c r="C520" s="301"/>
      <c r="D520" s="301"/>
      <c r="E520" s="301"/>
      <c r="F520" s="301"/>
      <c r="G520" s="301"/>
      <c r="H520" s="301"/>
      <c r="I520" s="301"/>
      <c r="J520" s="301"/>
      <c r="K520" s="301"/>
      <c r="L520" s="301"/>
      <c r="M520" s="301"/>
      <c r="N520" s="301"/>
      <c r="O520" s="301"/>
      <c r="P520" s="301"/>
      <c r="Q520" s="301"/>
      <c r="R520" s="301"/>
      <c r="S520" s="301"/>
      <c r="T520" s="301"/>
    </row>
    <row r="521" spans="1:20" x14ac:dyDescent="0.35">
      <c r="A521" s="301"/>
      <c r="B521" s="301"/>
      <c r="C521" s="301"/>
      <c r="D521" s="301"/>
      <c r="E521" s="301"/>
      <c r="F521" s="301"/>
      <c r="G521" s="301"/>
      <c r="H521" s="301"/>
      <c r="I521" s="301"/>
      <c r="J521" s="301"/>
      <c r="K521" s="301"/>
      <c r="L521" s="301"/>
      <c r="M521" s="301"/>
      <c r="N521" s="301"/>
      <c r="O521" s="301"/>
      <c r="P521" s="301"/>
      <c r="Q521" s="301"/>
      <c r="R521" s="301"/>
      <c r="S521" s="301"/>
      <c r="T521" s="301"/>
    </row>
    <row r="522" spans="1:20" x14ac:dyDescent="0.35">
      <c r="A522" s="301"/>
      <c r="B522" s="301"/>
      <c r="C522" s="301"/>
      <c r="D522" s="301"/>
      <c r="E522" s="301"/>
      <c r="F522" s="301"/>
      <c r="G522" s="301"/>
      <c r="H522" s="301"/>
      <c r="I522" s="301"/>
      <c r="J522" s="301"/>
      <c r="K522" s="301"/>
      <c r="L522" s="301"/>
      <c r="M522" s="301"/>
      <c r="N522" s="301"/>
      <c r="O522" s="301"/>
      <c r="P522" s="301"/>
      <c r="Q522" s="301"/>
      <c r="R522" s="301"/>
      <c r="S522" s="301"/>
      <c r="T522" s="301"/>
    </row>
    <row r="523" spans="1:20" x14ac:dyDescent="0.35">
      <c r="A523" s="301"/>
      <c r="B523" s="301"/>
      <c r="C523" s="301"/>
      <c r="D523" s="301"/>
      <c r="E523" s="301"/>
      <c r="F523" s="301"/>
      <c r="G523" s="301"/>
      <c r="H523" s="301"/>
      <c r="I523" s="301"/>
      <c r="J523" s="301"/>
      <c r="K523" s="301"/>
      <c r="L523" s="301"/>
      <c r="M523" s="301"/>
      <c r="N523" s="301"/>
      <c r="O523" s="301"/>
      <c r="P523" s="301"/>
      <c r="Q523" s="301"/>
      <c r="R523" s="301"/>
      <c r="S523" s="301"/>
      <c r="T523" s="301"/>
    </row>
    <row r="524" spans="1:20" x14ac:dyDescent="0.35">
      <c r="A524" s="301"/>
      <c r="B524" s="301"/>
      <c r="C524" s="301"/>
      <c r="D524" s="301"/>
      <c r="E524" s="301"/>
      <c r="F524" s="301"/>
      <c r="G524" s="301"/>
      <c r="H524" s="301"/>
      <c r="I524" s="301"/>
      <c r="J524" s="301"/>
      <c r="K524" s="301"/>
      <c r="L524" s="301"/>
      <c r="M524" s="301"/>
      <c r="N524" s="301"/>
      <c r="O524" s="301"/>
      <c r="P524" s="301"/>
      <c r="Q524" s="301"/>
      <c r="R524" s="301"/>
      <c r="S524" s="301"/>
      <c r="T524" s="301"/>
    </row>
    <row r="525" spans="1:20" x14ac:dyDescent="0.35">
      <c r="A525" s="301"/>
      <c r="B525" s="301"/>
      <c r="C525" s="301"/>
      <c r="D525" s="301"/>
      <c r="E525" s="301"/>
      <c r="F525" s="301"/>
      <c r="G525" s="301"/>
      <c r="H525" s="301"/>
      <c r="I525" s="301"/>
      <c r="J525" s="301"/>
      <c r="K525" s="301"/>
      <c r="L525" s="301"/>
      <c r="M525" s="301"/>
      <c r="N525" s="301"/>
      <c r="O525" s="301"/>
      <c r="P525" s="301"/>
      <c r="Q525" s="301"/>
      <c r="R525" s="301"/>
      <c r="S525" s="301"/>
      <c r="T525" s="301"/>
    </row>
    <row r="526" spans="1:20" x14ac:dyDescent="0.35">
      <c r="A526" s="301"/>
      <c r="B526" s="301"/>
      <c r="C526" s="301"/>
      <c r="D526" s="301"/>
      <c r="E526" s="301"/>
      <c r="F526" s="301"/>
      <c r="G526" s="301"/>
      <c r="H526" s="301"/>
      <c r="I526" s="301"/>
      <c r="J526" s="301"/>
      <c r="K526" s="301"/>
      <c r="L526" s="301"/>
      <c r="M526" s="301"/>
      <c r="N526" s="301"/>
      <c r="O526" s="301"/>
      <c r="P526" s="301"/>
      <c r="Q526" s="301"/>
      <c r="R526" s="301"/>
      <c r="S526" s="301"/>
      <c r="T526" s="301"/>
    </row>
    <row r="527" spans="1:20" x14ac:dyDescent="0.35">
      <c r="A527" s="301"/>
      <c r="B527" s="301"/>
      <c r="C527" s="301"/>
      <c r="D527" s="301"/>
      <c r="E527" s="301"/>
      <c r="F527" s="301"/>
      <c r="G527" s="301"/>
      <c r="H527" s="301"/>
      <c r="I527" s="301"/>
      <c r="J527" s="301"/>
      <c r="K527" s="301"/>
      <c r="L527" s="301"/>
      <c r="M527" s="301"/>
      <c r="N527" s="301"/>
      <c r="O527" s="301"/>
      <c r="P527" s="301"/>
      <c r="Q527" s="301"/>
      <c r="R527" s="301"/>
      <c r="S527" s="301"/>
      <c r="T527" s="301"/>
    </row>
    <row r="528" spans="1:20" x14ac:dyDescent="0.35">
      <c r="A528" s="301"/>
      <c r="B528" s="301"/>
      <c r="C528" s="301"/>
      <c r="D528" s="301"/>
      <c r="E528" s="301"/>
      <c r="F528" s="301"/>
      <c r="G528" s="301"/>
      <c r="H528" s="301"/>
      <c r="I528" s="301"/>
      <c r="J528" s="301"/>
      <c r="K528" s="301"/>
      <c r="L528" s="301"/>
      <c r="M528" s="301"/>
      <c r="N528" s="301"/>
      <c r="O528" s="301"/>
      <c r="P528" s="301"/>
      <c r="Q528" s="301"/>
      <c r="R528" s="301"/>
      <c r="S528" s="301"/>
      <c r="T528" s="301"/>
    </row>
    <row r="529" spans="1:20" x14ac:dyDescent="0.35">
      <c r="A529" s="301"/>
      <c r="B529" s="301"/>
      <c r="C529" s="301"/>
      <c r="D529" s="301"/>
      <c r="E529" s="301"/>
      <c r="F529" s="301"/>
      <c r="G529" s="301"/>
      <c r="H529" s="301"/>
      <c r="I529" s="301"/>
      <c r="J529" s="301"/>
      <c r="K529" s="301"/>
      <c r="L529" s="301"/>
      <c r="M529" s="301"/>
      <c r="N529" s="301"/>
      <c r="O529" s="301"/>
      <c r="P529" s="301"/>
      <c r="Q529" s="301"/>
      <c r="R529" s="301"/>
      <c r="S529" s="301"/>
      <c r="T529" s="301"/>
    </row>
    <row r="530" spans="1:20" x14ac:dyDescent="0.35">
      <c r="A530" s="301"/>
      <c r="B530" s="301"/>
      <c r="C530" s="301"/>
      <c r="D530" s="301"/>
      <c r="E530" s="301"/>
      <c r="F530" s="301"/>
      <c r="G530" s="301"/>
      <c r="H530" s="301"/>
      <c r="I530" s="301"/>
      <c r="J530" s="301"/>
      <c r="K530" s="301"/>
      <c r="L530" s="301"/>
      <c r="M530" s="301"/>
      <c r="N530" s="301"/>
      <c r="O530" s="301"/>
      <c r="P530" s="301"/>
      <c r="Q530" s="301"/>
      <c r="R530" s="301"/>
      <c r="S530" s="301"/>
      <c r="T530" s="301"/>
    </row>
    <row r="531" spans="1:20" x14ac:dyDescent="0.35">
      <c r="A531" s="301"/>
      <c r="B531" s="301"/>
      <c r="C531" s="301"/>
      <c r="D531" s="301"/>
      <c r="E531" s="301"/>
      <c r="F531" s="301"/>
      <c r="G531" s="301"/>
      <c r="H531" s="301"/>
      <c r="I531" s="301"/>
      <c r="J531" s="301"/>
      <c r="K531" s="301"/>
      <c r="L531" s="301"/>
      <c r="M531" s="301"/>
      <c r="N531" s="301"/>
      <c r="O531" s="301"/>
      <c r="P531" s="301"/>
      <c r="Q531" s="301"/>
      <c r="R531" s="301"/>
      <c r="S531" s="301"/>
      <c r="T531" s="301"/>
    </row>
    <row r="532" spans="1:20" x14ac:dyDescent="0.35">
      <c r="A532" s="301"/>
      <c r="B532" s="301"/>
      <c r="C532" s="301"/>
      <c r="D532" s="301"/>
      <c r="E532" s="301"/>
      <c r="F532" s="301"/>
      <c r="G532" s="301"/>
      <c r="H532" s="301"/>
      <c r="I532" s="301"/>
      <c r="J532" s="301"/>
      <c r="K532" s="301"/>
      <c r="L532" s="301"/>
      <c r="M532" s="301"/>
      <c r="N532" s="301"/>
      <c r="O532" s="301"/>
      <c r="P532" s="301"/>
      <c r="Q532" s="301"/>
      <c r="R532" s="301"/>
      <c r="S532" s="301"/>
      <c r="T532" s="301"/>
    </row>
    <row r="533" spans="1:20" x14ac:dyDescent="0.35">
      <c r="A533" s="301"/>
      <c r="B533" s="301"/>
      <c r="C533" s="301"/>
      <c r="D533" s="301"/>
      <c r="E533" s="301"/>
      <c r="F533" s="301"/>
      <c r="G533" s="301"/>
      <c r="H533" s="301"/>
      <c r="I533" s="301"/>
      <c r="J533" s="301"/>
      <c r="K533" s="301"/>
      <c r="L533" s="301"/>
      <c r="M533" s="301"/>
      <c r="N533" s="301"/>
      <c r="O533" s="301"/>
      <c r="P533" s="301"/>
      <c r="Q533" s="301"/>
      <c r="R533" s="301"/>
      <c r="S533" s="301"/>
      <c r="T533" s="301"/>
    </row>
  </sheetData>
  <mergeCells count="57">
    <mergeCell ref="A138:F143"/>
    <mergeCell ref="G138:T143"/>
    <mergeCell ref="A128:F131"/>
    <mergeCell ref="G128:T128"/>
    <mergeCell ref="G129:T129"/>
    <mergeCell ref="G130:T130"/>
    <mergeCell ref="G131:T131"/>
    <mergeCell ref="A132:F137"/>
    <mergeCell ref="G132:T137"/>
    <mergeCell ref="A124:F127"/>
    <mergeCell ref="G124:T127"/>
    <mergeCell ref="A93:T94"/>
    <mergeCell ref="A95:T97"/>
    <mergeCell ref="A98:T100"/>
    <mergeCell ref="A101:F105"/>
    <mergeCell ref="G101:T105"/>
    <mergeCell ref="A106:F113"/>
    <mergeCell ref="G106:T113"/>
    <mergeCell ref="A114:T115"/>
    <mergeCell ref="A116:F119"/>
    <mergeCell ref="G116:T119"/>
    <mergeCell ref="A120:F123"/>
    <mergeCell ref="G120:T123"/>
    <mergeCell ref="A89:E92"/>
    <mergeCell ref="F89:T92"/>
    <mergeCell ref="A54:E56"/>
    <mergeCell ref="F54:T56"/>
    <mergeCell ref="A57:T59"/>
    <mergeCell ref="A60:T61"/>
    <mergeCell ref="A62:T63"/>
    <mergeCell ref="A64:C66"/>
    <mergeCell ref="D64:T66"/>
    <mergeCell ref="A67:T74"/>
    <mergeCell ref="A75:T76"/>
    <mergeCell ref="A77:T83"/>
    <mergeCell ref="A84:E88"/>
    <mergeCell ref="F84:T88"/>
    <mergeCell ref="A53:E53"/>
    <mergeCell ref="F53:T53"/>
    <mergeCell ref="A33:T33"/>
    <mergeCell ref="A34:T39"/>
    <mergeCell ref="F40:T40"/>
    <mergeCell ref="F41:T41"/>
    <mergeCell ref="A42:E44"/>
    <mergeCell ref="F42:T44"/>
    <mergeCell ref="F45:T46"/>
    <mergeCell ref="F47:T47"/>
    <mergeCell ref="A48:E50"/>
    <mergeCell ref="F48:T50"/>
    <mergeCell ref="F51:T52"/>
    <mergeCell ref="A30:E32"/>
    <mergeCell ref="F30:T32"/>
    <mergeCell ref="A23:T23"/>
    <mergeCell ref="A24:E26"/>
    <mergeCell ref="F24:T26"/>
    <mergeCell ref="A27:E29"/>
    <mergeCell ref="F27:T29"/>
  </mergeCells>
  <dataValidations count="1">
    <dataValidation type="list" allowBlank="1" showInputMessage="1" showErrorMessage="1" sqref="F47:T47 F41 F53:T53 A62:T63" xr:uid="{00000000-0002-0000-0C00-000000000000}">
      <formula1>"Yes, No"</formula1>
    </dataValidation>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Q14"/>
  <sheetViews>
    <sheetView showGridLines="0" zoomScale="80" zoomScaleNormal="80" workbookViewId="0">
      <selection activeCell="O7" sqref="O7:P7"/>
    </sheetView>
  </sheetViews>
  <sheetFormatPr defaultRowHeight="14.5" x14ac:dyDescent="0.35"/>
  <cols>
    <col min="1" max="1" width="10.54296875" customWidth="1"/>
    <col min="2" max="2" width="22" customWidth="1"/>
    <col min="4" max="4" width="12.1796875" customWidth="1"/>
    <col min="11" max="11" width="9" customWidth="1"/>
    <col min="12" max="14" width="9.1796875" hidden="1" customWidth="1"/>
    <col min="16" max="16" width="44.54296875" customWidth="1"/>
    <col min="17" max="17" width="56.453125" customWidth="1"/>
  </cols>
  <sheetData>
    <row r="1" spans="1:17" s="153" customFormat="1" ht="74.25" customHeight="1" x14ac:dyDescent="0.6">
      <c r="A1" s="826" t="s">
        <v>485</v>
      </c>
      <c r="B1" s="827"/>
      <c r="C1" s="827"/>
      <c r="D1" s="827"/>
      <c r="E1" s="827"/>
      <c r="F1" s="827"/>
      <c r="G1" s="827"/>
      <c r="H1" s="827"/>
      <c r="I1" s="827"/>
      <c r="J1" s="827"/>
      <c r="K1" s="827"/>
      <c r="L1" s="827"/>
      <c r="M1" s="827"/>
      <c r="N1" s="827"/>
      <c r="O1" s="827"/>
      <c r="P1" s="827"/>
      <c r="Q1" s="827"/>
    </row>
    <row r="2" spans="1:17" s="153" customFormat="1" ht="60.75" customHeight="1" x14ac:dyDescent="0.35">
      <c r="A2" s="840" t="s">
        <v>462</v>
      </c>
      <c r="B2" s="840"/>
      <c r="C2" s="840" t="s">
        <v>463</v>
      </c>
      <c r="D2" s="840"/>
      <c r="E2" s="840" t="s">
        <v>464</v>
      </c>
      <c r="F2" s="840"/>
      <c r="G2" s="833" t="s">
        <v>777</v>
      </c>
      <c r="H2" s="834"/>
      <c r="I2" s="834"/>
      <c r="J2" s="834"/>
      <c r="K2" s="834"/>
      <c r="L2" s="834"/>
      <c r="M2" s="834"/>
      <c r="N2" s="834"/>
      <c r="O2" s="834"/>
      <c r="P2" s="835"/>
      <c r="Q2" s="838" t="s">
        <v>482</v>
      </c>
    </row>
    <row r="3" spans="1:17" s="153" customFormat="1" x14ac:dyDescent="0.35">
      <c r="A3" s="780" t="s">
        <v>416</v>
      </c>
      <c r="B3" s="780"/>
      <c r="C3" s="780"/>
      <c r="D3" s="780"/>
      <c r="E3" s="780"/>
      <c r="F3" s="780"/>
      <c r="G3" s="827"/>
      <c r="H3" s="827"/>
      <c r="I3" s="827"/>
      <c r="J3" s="827"/>
      <c r="K3" s="827"/>
      <c r="L3" s="827"/>
      <c r="M3" s="827"/>
      <c r="N3" s="827"/>
      <c r="O3" s="827"/>
      <c r="P3" s="836"/>
      <c r="Q3" s="838"/>
    </row>
    <row r="4" spans="1:17" ht="62.25" customHeight="1" thickBot="1" x14ac:dyDescent="0.4">
      <c r="A4" s="841" t="s">
        <v>479</v>
      </c>
      <c r="B4" s="176" t="s">
        <v>484</v>
      </c>
      <c r="C4" s="176" t="s">
        <v>475</v>
      </c>
      <c r="D4" s="849" t="s">
        <v>474</v>
      </c>
      <c r="E4" s="850"/>
      <c r="F4" s="850"/>
      <c r="G4" s="850"/>
      <c r="H4" s="850"/>
      <c r="I4" s="850"/>
      <c r="J4" s="850"/>
      <c r="K4" s="850"/>
      <c r="L4" s="850"/>
      <c r="M4" s="850"/>
      <c r="N4" s="851"/>
      <c r="O4" s="849" t="s">
        <v>468</v>
      </c>
      <c r="P4" s="850"/>
      <c r="Q4" s="839"/>
    </row>
    <row r="5" spans="1:17" x14ac:dyDescent="0.35">
      <c r="A5" s="842"/>
      <c r="B5" s="846" t="s">
        <v>619</v>
      </c>
      <c r="C5" s="847"/>
      <c r="D5" s="847"/>
      <c r="E5" s="847"/>
      <c r="F5" s="847"/>
      <c r="G5" s="847"/>
      <c r="H5" s="847"/>
      <c r="I5" s="847"/>
      <c r="J5" s="847"/>
      <c r="K5" s="847"/>
      <c r="L5" s="847"/>
      <c r="M5" s="847"/>
      <c r="N5" s="847"/>
      <c r="O5" s="847"/>
      <c r="P5" s="847"/>
      <c r="Q5" s="848"/>
    </row>
    <row r="6" spans="1:17" x14ac:dyDescent="0.35">
      <c r="A6" s="842"/>
      <c r="B6" s="224"/>
      <c r="C6" s="224"/>
      <c r="D6" s="843"/>
      <c r="E6" s="844"/>
      <c r="F6" s="844"/>
      <c r="G6" s="844"/>
      <c r="H6" s="844"/>
      <c r="I6" s="844"/>
      <c r="J6" s="844"/>
      <c r="K6" s="844"/>
      <c r="L6" s="844"/>
      <c r="M6" s="844"/>
      <c r="N6" s="845"/>
      <c r="O6" s="843"/>
      <c r="P6" s="845"/>
      <c r="Q6" s="225"/>
    </row>
    <row r="7" spans="1:17" x14ac:dyDescent="0.35">
      <c r="A7" s="842"/>
      <c r="B7" s="224"/>
      <c r="C7" s="224"/>
      <c r="D7" s="843"/>
      <c r="E7" s="844"/>
      <c r="F7" s="844"/>
      <c r="G7" s="844"/>
      <c r="H7" s="844"/>
      <c r="I7" s="844"/>
      <c r="J7" s="844"/>
      <c r="K7" s="844"/>
      <c r="L7" s="844"/>
      <c r="M7" s="844"/>
      <c r="N7" s="845"/>
      <c r="O7" s="843"/>
      <c r="P7" s="845"/>
      <c r="Q7" s="225"/>
    </row>
    <row r="8" spans="1:17" x14ac:dyDescent="0.35">
      <c r="A8" s="842"/>
      <c r="B8" s="224"/>
      <c r="C8" s="224"/>
      <c r="D8" s="843"/>
      <c r="E8" s="844"/>
      <c r="F8" s="844"/>
      <c r="G8" s="844"/>
      <c r="H8" s="844"/>
      <c r="I8" s="844"/>
      <c r="J8" s="844"/>
      <c r="K8" s="844"/>
      <c r="L8" s="844"/>
      <c r="M8" s="844"/>
      <c r="N8" s="845"/>
      <c r="O8" s="843"/>
      <c r="P8" s="845"/>
      <c r="Q8" s="225"/>
    </row>
    <row r="9" spans="1:17" x14ac:dyDescent="0.35">
      <c r="A9" s="837" t="s">
        <v>486</v>
      </c>
      <c r="B9" s="827"/>
      <c r="C9" s="827"/>
      <c r="D9" s="827"/>
      <c r="E9" s="827"/>
      <c r="F9" s="827"/>
      <c r="G9" s="827"/>
      <c r="H9" s="827"/>
      <c r="I9" s="827"/>
      <c r="J9" s="827"/>
      <c r="K9" s="827"/>
      <c r="L9" s="827"/>
      <c r="M9" s="827"/>
      <c r="N9" s="827"/>
      <c r="O9" s="827"/>
      <c r="P9" s="827"/>
      <c r="Q9" s="827"/>
    </row>
    <row r="10" spans="1:17" x14ac:dyDescent="0.35">
      <c r="A10" s="827"/>
      <c r="B10" s="827"/>
      <c r="C10" s="827"/>
      <c r="D10" s="827"/>
      <c r="E10" s="827"/>
      <c r="F10" s="827"/>
      <c r="G10" s="827"/>
      <c r="H10" s="827"/>
      <c r="I10" s="827"/>
      <c r="J10" s="827"/>
      <c r="K10" s="827"/>
      <c r="L10" s="827"/>
      <c r="M10" s="827"/>
      <c r="N10" s="827"/>
      <c r="O10" s="827"/>
      <c r="P10" s="827"/>
      <c r="Q10" s="827"/>
    </row>
    <row r="11" spans="1:17" ht="36.75" customHeight="1" x14ac:dyDescent="0.35">
      <c r="A11" s="829" t="s">
        <v>487</v>
      </c>
      <c r="B11" s="828" t="s">
        <v>488</v>
      </c>
      <c r="C11" s="828"/>
      <c r="D11" s="828" t="s">
        <v>489</v>
      </c>
      <c r="E11" s="828"/>
      <c r="F11" s="828" t="s">
        <v>490</v>
      </c>
      <c r="G11" s="828"/>
      <c r="H11" s="828"/>
      <c r="I11" s="828"/>
      <c r="J11" s="828"/>
      <c r="K11" s="828"/>
      <c r="L11" s="828"/>
      <c r="M11" s="828"/>
      <c r="N11" s="828"/>
      <c r="O11" s="828"/>
      <c r="P11" s="832" t="s">
        <v>496</v>
      </c>
      <c r="Q11" s="832"/>
    </row>
    <row r="12" spans="1:17" ht="22.4" customHeight="1" x14ac:dyDescent="0.35">
      <c r="A12" s="830"/>
      <c r="B12" s="728"/>
      <c r="C12" s="728"/>
      <c r="D12" s="780"/>
      <c r="E12" s="780"/>
      <c r="F12" s="831"/>
      <c r="G12" s="831"/>
      <c r="H12" s="831"/>
      <c r="I12" s="831"/>
      <c r="J12" s="831"/>
      <c r="K12" s="831"/>
      <c r="L12" s="831"/>
      <c r="M12" s="831"/>
      <c r="N12" s="831"/>
      <c r="O12" s="831"/>
      <c r="P12" s="832"/>
      <c r="Q12" s="832"/>
    </row>
    <row r="13" spans="1:17" x14ac:dyDescent="0.35">
      <c r="A13" s="169"/>
      <c r="B13" s="169"/>
      <c r="C13" s="169"/>
      <c r="D13" s="169"/>
      <c r="E13" s="169"/>
      <c r="F13" s="69"/>
      <c r="G13" s="69"/>
      <c r="H13" s="69"/>
      <c r="I13" s="69"/>
      <c r="J13" s="69"/>
      <c r="K13" s="69"/>
      <c r="L13" s="69"/>
      <c r="M13" s="69"/>
      <c r="N13" s="69"/>
      <c r="O13" s="69"/>
      <c r="P13" s="169"/>
    </row>
    <row r="14" spans="1:17" x14ac:dyDescent="0.35">
      <c r="A14" s="153"/>
      <c r="B14" s="153"/>
      <c r="C14" s="153"/>
      <c r="D14" s="153"/>
      <c r="E14" s="153"/>
      <c r="F14" s="153"/>
      <c r="G14" s="153"/>
      <c r="H14" s="153"/>
      <c r="I14" s="153"/>
      <c r="J14" s="153"/>
      <c r="K14" s="153"/>
      <c r="L14" s="153"/>
      <c r="M14" s="153"/>
      <c r="N14" s="153"/>
      <c r="O14" s="153"/>
      <c r="P14" s="153"/>
    </row>
  </sheetData>
  <sheetProtection selectLockedCells="1"/>
  <protectedRanges>
    <protectedRange password="CCC4" sqref="B6:Q8" name="Range1"/>
  </protectedRanges>
  <mergeCells count="28">
    <mergeCell ref="E3:F3"/>
    <mergeCell ref="C3:D3"/>
    <mergeCell ref="A4:A8"/>
    <mergeCell ref="D7:N7"/>
    <mergeCell ref="B5:Q5"/>
    <mergeCell ref="O4:P4"/>
    <mergeCell ref="D4:N4"/>
    <mergeCell ref="O6:P6"/>
    <mergeCell ref="O7:P7"/>
    <mergeCell ref="O8:P8"/>
    <mergeCell ref="D8:N8"/>
    <mergeCell ref="D6:N6"/>
    <mergeCell ref="A1:Q1"/>
    <mergeCell ref="B11:C11"/>
    <mergeCell ref="B12:C12"/>
    <mergeCell ref="A11:A12"/>
    <mergeCell ref="D11:E11"/>
    <mergeCell ref="D12:E12"/>
    <mergeCell ref="F11:O11"/>
    <mergeCell ref="F12:O12"/>
    <mergeCell ref="P11:Q12"/>
    <mergeCell ref="G2:P3"/>
    <mergeCell ref="A9:Q10"/>
    <mergeCell ref="Q2:Q4"/>
    <mergeCell ref="A2:B2"/>
    <mergeCell ref="A3:B3"/>
    <mergeCell ref="C2:D2"/>
    <mergeCell ref="E2:F2"/>
  </mergeCells>
  <dataValidations count="1">
    <dataValidation type="list" allowBlank="1" showInputMessage="1" showErrorMessage="1" sqref="F13:O13" xr:uid="{00000000-0002-0000-0D00-000000000000}">
      <formula1>$F$13</formula1>
    </dataValidation>
  </dataValidations>
  <pageMargins left="0.7" right="0.7" top="0.75" bottom="0.75" header="0.3" footer="0.3"/>
  <pageSetup paperSize="8" scale="84"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1000000}">
          <x14:formula1>
            <xm:f>'Formulas DO NOT USE'!$A$2:$A$3</xm:f>
          </x14:formula1>
          <xm:sqref>A3:B3 B12:E12</xm:sqref>
        </x14:dataValidation>
        <x14:dataValidation type="list" allowBlank="1" showInputMessage="1" showErrorMessage="1" xr:uid="{00000000-0002-0000-0D00-000002000000}">
          <x14:formula1>
            <xm:f>'Formulas DO NOT USE'!$C$2:$C$9</xm:f>
          </x14:formula1>
          <xm:sqref>O6:P8 F12</xm:sqref>
        </x14:dataValidation>
        <x14:dataValidation type="list" allowBlank="1" showInputMessage="1" showErrorMessage="1" xr:uid="{00000000-0002-0000-0D00-000003000000}">
          <x14:formula1>
            <xm:f>'Formulas DO NOT USE'!$K$2:$K$4</xm:f>
          </x14:formula1>
          <xm:sqref>Q6:Q8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5"/>
  <sheetViews>
    <sheetView workbookViewId="0">
      <selection activeCell="A5" sqref="A5"/>
    </sheetView>
  </sheetViews>
  <sheetFormatPr defaultRowHeight="14.5" x14ac:dyDescent="0.35"/>
  <sheetData>
    <row r="3" spans="1:1" x14ac:dyDescent="0.35">
      <c r="A3" t="s">
        <v>449</v>
      </c>
    </row>
    <row r="4" spans="1:1" x14ac:dyDescent="0.35">
      <c r="A4" t="s">
        <v>450</v>
      </c>
    </row>
    <row r="5" spans="1:1" x14ac:dyDescent="0.35">
      <c r="A5" t="s">
        <v>451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F13"/>
  <sheetViews>
    <sheetView workbookViewId="0">
      <selection activeCell="F5" sqref="F5"/>
    </sheetView>
  </sheetViews>
  <sheetFormatPr defaultColWidth="8.81640625" defaultRowHeight="14.5" x14ac:dyDescent="0.35"/>
  <cols>
    <col min="1" max="1" width="15.453125" style="153" customWidth="1"/>
    <col min="2" max="2" width="10.453125" style="153" bestFit="1" customWidth="1"/>
    <col min="3" max="3" width="27" style="153" customWidth="1"/>
    <col min="4" max="4" width="34.81640625" style="153" customWidth="1"/>
    <col min="5" max="5" width="21.1796875" style="153" customWidth="1"/>
    <col min="6" max="6" width="15" style="153" customWidth="1"/>
    <col min="7" max="16384" width="8.81640625" style="153"/>
  </cols>
  <sheetData>
    <row r="1" spans="1:6" x14ac:dyDescent="0.35">
      <c r="A1" s="462" t="s">
        <v>772</v>
      </c>
      <c r="B1" s="462"/>
      <c r="C1" s="462"/>
      <c r="D1" s="462"/>
      <c r="E1" s="462"/>
      <c r="F1" s="462"/>
    </row>
    <row r="3" spans="1:6" x14ac:dyDescent="0.35">
      <c r="A3" s="344" t="s">
        <v>446</v>
      </c>
      <c r="B3" s="344" t="s">
        <v>767</v>
      </c>
      <c r="C3" s="344" t="s">
        <v>766</v>
      </c>
      <c r="D3" s="344" t="s">
        <v>765</v>
      </c>
      <c r="E3" s="344" t="s">
        <v>764</v>
      </c>
      <c r="F3" s="344" t="s">
        <v>763</v>
      </c>
    </row>
    <row r="4" spans="1:6" x14ac:dyDescent="0.35">
      <c r="A4" s="282">
        <v>1</v>
      </c>
      <c r="B4" s="382">
        <v>44151</v>
      </c>
      <c r="C4" s="282" t="s">
        <v>483</v>
      </c>
      <c r="D4" s="282" t="s">
        <v>774</v>
      </c>
      <c r="E4" s="282" t="s">
        <v>483</v>
      </c>
      <c r="F4" s="382">
        <v>44151</v>
      </c>
    </row>
    <row r="5" spans="1:6" x14ac:dyDescent="0.35">
      <c r="A5" s="282">
        <v>2</v>
      </c>
      <c r="B5" s="382">
        <v>44176</v>
      </c>
      <c r="C5" s="282" t="s">
        <v>775</v>
      </c>
      <c r="D5" s="282" t="s">
        <v>776</v>
      </c>
      <c r="E5" s="282" t="s">
        <v>483</v>
      </c>
      <c r="F5" s="382">
        <v>44176</v>
      </c>
    </row>
    <row r="6" spans="1:6" x14ac:dyDescent="0.35">
      <c r="A6" s="282">
        <v>3</v>
      </c>
      <c r="B6" s="282"/>
      <c r="C6" s="282"/>
      <c r="D6" s="282"/>
      <c r="E6" s="282"/>
      <c r="F6" s="282"/>
    </row>
    <row r="7" spans="1:6" x14ac:dyDescent="0.35">
      <c r="A7" s="282">
        <v>4</v>
      </c>
      <c r="B7" s="282"/>
      <c r="C7" s="282"/>
      <c r="D7" s="282"/>
      <c r="E7" s="282"/>
      <c r="F7" s="282"/>
    </row>
    <row r="8" spans="1:6" x14ac:dyDescent="0.35">
      <c r="A8" s="282">
        <v>5</v>
      </c>
      <c r="B8" s="282"/>
      <c r="C8" s="282"/>
      <c r="D8" s="282"/>
      <c r="E8" s="282"/>
      <c r="F8" s="282"/>
    </row>
    <row r="9" spans="1:6" x14ac:dyDescent="0.35">
      <c r="A9" s="282">
        <v>6</v>
      </c>
      <c r="B9" s="282"/>
      <c r="C9" s="282"/>
      <c r="D9" s="282"/>
      <c r="E9" s="282"/>
      <c r="F9" s="282"/>
    </row>
    <row r="10" spans="1:6" x14ac:dyDescent="0.35">
      <c r="A10" s="282">
        <v>7</v>
      </c>
      <c r="B10" s="282"/>
      <c r="C10" s="282"/>
      <c r="D10" s="282"/>
      <c r="E10" s="282"/>
      <c r="F10" s="282"/>
    </row>
    <row r="11" spans="1:6" x14ac:dyDescent="0.35">
      <c r="A11" s="282">
        <v>8</v>
      </c>
      <c r="B11" s="282"/>
      <c r="C11" s="282"/>
      <c r="D11" s="282"/>
      <c r="E11" s="282"/>
      <c r="F11" s="282"/>
    </row>
    <row r="12" spans="1:6" x14ac:dyDescent="0.35">
      <c r="A12" s="282">
        <v>9</v>
      </c>
      <c r="B12" s="282"/>
      <c r="C12" s="282"/>
      <c r="D12" s="282"/>
      <c r="E12" s="282"/>
      <c r="F12" s="282"/>
    </row>
    <row r="13" spans="1:6" x14ac:dyDescent="0.35">
      <c r="A13" s="282">
        <v>10</v>
      </c>
      <c r="B13" s="282"/>
      <c r="C13" s="282"/>
      <c r="D13" s="282"/>
      <c r="E13" s="282"/>
      <c r="F13" s="282"/>
    </row>
  </sheetData>
  <mergeCells count="1">
    <mergeCell ref="A1:F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4.5" x14ac:dyDescent="0.3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pageSetUpPr fitToPage="1"/>
  </sheetPr>
  <dimension ref="A2:G9"/>
  <sheetViews>
    <sheetView showGridLines="0" zoomScale="84" zoomScaleNormal="84" workbookViewId="0">
      <selection activeCell="A5" sqref="A5:G5"/>
    </sheetView>
  </sheetViews>
  <sheetFormatPr defaultRowHeight="14.5" x14ac:dyDescent="0.35"/>
  <cols>
    <col min="1" max="1" width="15.453125" customWidth="1"/>
    <col min="2" max="2" width="34.81640625" customWidth="1"/>
    <col min="3" max="7" width="29.1796875" customWidth="1"/>
  </cols>
  <sheetData>
    <row r="2" spans="1:7" ht="97.5" customHeight="1" x14ac:dyDescent="0.35">
      <c r="A2" s="853" t="s">
        <v>562</v>
      </c>
      <c r="B2" s="625"/>
      <c r="C2" s="625"/>
      <c r="D2" s="625"/>
      <c r="E2" s="625"/>
      <c r="F2" s="625"/>
      <c r="G2" s="625"/>
    </row>
    <row r="3" spans="1:7" s="18" customFormat="1" x14ac:dyDescent="0.35">
      <c r="A3" s="149" t="s">
        <v>425</v>
      </c>
      <c r="B3" s="383"/>
      <c r="E3" s="148" t="s">
        <v>424</v>
      </c>
      <c r="F3" s="158" t="s">
        <v>417</v>
      </c>
    </row>
    <row r="4" spans="1:7" s="18" customFormat="1" x14ac:dyDescent="0.35">
      <c r="A4" s="852" t="s">
        <v>415</v>
      </c>
      <c r="B4" s="852"/>
      <c r="C4" s="158" t="s">
        <v>417</v>
      </c>
    </row>
    <row r="5" spans="1:7" ht="201.75" customHeight="1" x14ac:dyDescent="0.35">
      <c r="A5" s="539" t="s">
        <v>445</v>
      </c>
      <c r="B5" s="540"/>
      <c r="C5" s="540"/>
      <c r="D5" s="540"/>
      <c r="E5" s="540"/>
      <c r="F5" s="540"/>
      <c r="G5" s="541"/>
    </row>
    <row r="6" spans="1:7" s="18" customFormat="1" x14ac:dyDescent="0.35">
      <c r="A6" s="852" t="s">
        <v>423</v>
      </c>
      <c r="B6" s="852"/>
      <c r="C6" s="158" t="s">
        <v>416</v>
      </c>
    </row>
    <row r="7" spans="1:7" s="153" customFormat="1" ht="150" customHeight="1" x14ac:dyDescent="0.35">
      <c r="A7" s="539"/>
      <c r="B7" s="540"/>
      <c r="C7" s="540"/>
      <c r="D7" s="540"/>
      <c r="E7" s="540"/>
      <c r="F7" s="540"/>
      <c r="G7" s="541"/>
    </row>
    <row r="8" spans="1:7" s="154" customFormat="1" x14ac:dyDescent="0.35">
      <c r="A8" s="852" t="s">
        <v>423</v>
      </c>
      <c r="B8" s="852"/>
      <c r="C8" s="158"/>
    </row>
    <row r="9" spans="1:7" s="153" customFormat="1" ht="150" customHeight="1" x14ac:dyDescent="0.35">
      <c r="A9" s="539"/>
      <c r="B9" s="540"/>
      <c r="C9" s="540"/>
      <c r="D9" s="540"/>
      <c r="E9" s="540"/>
      <c r="F9" s="540"/>
      <c r="G9" s="541"/>
    </row>
  </sheetData>
  <mergeCells count="7">
    <mergeCell ref="A8:B8"/>
    <mergeCell ref="A9:G9"/>
    <mergeCell ref="A6:B6"/>
    <mergeCell ref="A2:G2"/>
    <mergeCell ref="A5:G5"/>
    <mergeCell ref="A4:B4"/>
    <mergeCell ref="A7:G7"/>
  </mergeCells>
  <conditionalFormatting sqref="A7:G7">
    <cfRule type="expression" dxfId="3" priority="10">
      <formula>IF(OR($C$6="",$C$6="No"),TRUE,FALSE)</formula>
    </cfRule>
    <cfRule type="expression" dxfId="2" priority="12">
      <formula>$C$6="Yes"</formula>
    </cfRule>
  </conditionalFormatting>
  <conditionalFormatting sqref="A8:C8">
    <cfRule type="expression" dxfId="1" priority="3">
      <formula>IF(OR($C$6="",$C$6="No"),TRUE,FALSE)</formula>
    </cfRule>
    <cfRule type="expression" dxfId="0" priority="4">
      <formula>IF($C$6="Yes",TRUE,FALSE)</formula>
    </cfRule>
  </conditionalFormatting>
  <dataValidations count="2">
    <dataValidation type="list" allowBlank="1" showInputMessage="1" showErrorMessage="1" sqref="C4 C6 C8" xr:uid="{00000000-0002-0000-1100-000000000000}">
      <formula1>Review_YN</formula1>
    </dataValidation>
    <dataValidation type="list" allowBlank="1" showInputMessage="1" showErrorMessage="1" sqref="F3" xr:uid="{00000000-0002-0000-1100-000001000000}">
      <formula1>ReviewStatus</formula1>
    </dataValidation>
  </dataValidations>
  <pageMargins left="0.25" right="0.25" top="0.75" bottom="0.75" header="0.3" footer="0.3"/>
  <pageSetup paperSize="9" scale="72" fitToHeight="0" orientation="landscape"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4.5" x14ac:dyDescent="0.35"/>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3"/>
  <sheetViews>
    <sheetView workbookViewId="0">
      <selection activeCell="A13" sqref="A1:Y13"/>
    </sheetView>
  </sheetViews>
  <sheetFormatPr defaultRowHeight="14.5" x14ac:dyDescent="0.35"/>
  <sheetData>
    <row r="1" spans="1:1" x14ac:dyDescent="0.35">
      <c r="A1" s="245" t="s">
        <v>601</v>
      </c>
    </row>
    <row r="2" spans="1:1" x14ac:dyDescent="0.35">
      <c r="A2" s="245"/>
    </row>
    <row r="3" spans="1:1" x14ac:dyDescent="0.35">
      <c r="A3" s="246" t="s">
        <v>602</v>
      </c>
    </row>
    <row r="4" spans="1:1" x14ac:dyDescent="0.35">
      <c r="A4" s="246" t="s">
        <v>603</v>
      </c>
    </row>
    <row r="5" spans="1:1" x14ac:dyDescent="0.35">
      <c r="A5" s="246" t="s">
        <v>604</v>
      </c>
    </row>
    <row r="6" spans="1:1" x14ac:dyDescent="0.35">
      <c r="A6" s="247" t="s">
        <v>605</v>
      </c>
    </row>
    <row r="7" spans="1:1" x14ac:dyDescent="0.35">
      <c r="A7" s="247" t="s">
        <v>606</v>
      </c>
    </row>
    <row r="8" spans="1:1" x14ac:dyDescent="0.35">
      <c r="A8" s="247" t="s">
        <v>607</v>
      </c>
    </row>
    <row r="9" spans="1:1" x14ac:dyDescent="0.35">
      <c r="A9" s="247" t="s">
        <v>608</v>
      </c>
    </row>
    <row r="10" spans="1:1" x14ac:dyDescent="0.35">
      <c r="A10" s="248" t="s">
        <v>609</v>
      </c>
    </row>
    <row r="11" spans="1:1" x14ac:dyDescent="0.35">
      <c r="A11" s="153" t="s">
        <v>610</v>
      </c>
    </row>
    <row r="12" spans="1:1" x14ac:dyDescent="0.35">
      <c r="A12" s="246" t="s">
        <v>611</v>
      </c>
    </row>
    <row r="13" spans="1:1" x14ac:dyDescent="0.35">
      <c r="A13" s="247" t="s">
        <v>612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F40"/>
  <sheetViews>
    <sheetView showGridLines="0" tabSelected="1" topLeftCell="A2" zoomScaleNormal="100" workbookViewId="0">
      <selection activeCell="C11" sqref="C11"/>
    </sheetView>
  </sheetViews>
  <sheetFormatPr defaultColWidth="9.1796875" defaultRowHeight="14.5" x14ac:dyDescent="0.35"/>
  <cols>
    <col min="1" max="1" width="13" style="153" customWidth="1"/>
    <col min="2" max="2" width="20.1796875" style="153" customWidth="1"/>
    <col min="3" max="3" width="11.54296875" style="153" customWidth="1"/>
    <col min="4" max="9" width="9.1796875" style="153" customWidth="1"/>
    <col min="10" max="16" width="9.1796875" style="153"/>
    <col min="17" max="25" width="9.1796875" style="153" hidden="1" customWidth="1"/>
    <col min="26" max="26" width="9.1796875" style="153" customWidth="1"/>
    <col min="27" max="16384" width="9.1796875" style="153"/>
  </cols>
  <sheetData>
    <row r="1" spans="1:16" ht="124.5" customHeight="1" x14ac:dyDescent="0.35">
      <c r="A1" s="466" t="s">
        <v>448</v>
      </c>
      <c r="B1" s="466"/>
      <c r="C1" s="466"/>
      <c r="D1" s="466"/>
      <c r="E1" s="466"/>
      <c r="F1" s="466"/>
      <c r="G1" s="466"/>
      <c r="H1" s="466"/>
      <c r="I1" s="466"/>
      <c r="J1" s="466"/>
      <c r="K1" s="466"/>
      <c r="L1" s="466"/>
      <c r="M1" s="466"/>
      <c r="N1" s="466"/>
      <c r="O1" s="466"/>
    </row>
    <row r="3" spans="1:16" ht="23.5" x14ac:dyDescent="0.55000000000000004">
      <c r="A3" s="159" t="s">
        <v>829</v>
      </c>
      <c r="B3" s="68"/>
      <c r="C3" s="68"/>
      <c r="D3" s="68"/>
      <c r="E3" s="68"/>
      <c r="F3" s="68"/>
      <c r="G3" s="68"/>
      <c r="H3" s="68"/>
      <c r="I3" s="68"/>
    </row>
    <row r="4" spans="1:16" x14ac:dyDescent="0.35">
      <c r="B4" s="68"/>
      <c r="C4" s="68"/>
      <c r="D4" s="68"/>
      <c r="E4" s="68"/>
      <c r="F4" s="68"/>
      <c r="G4" s="68"/>
      <c r="H4" s="68"/>
      <c r="I4" s="68"/>
    </row>
    <row r="5" spans="1:16" x14ac:dyDescent="0.35">
      <c r="A5" s="470" t="s">
        <v>499</v>
      </c>
      <c r="B5" s="164" t="s">
        <v>500</v>
      </c>
      <c r="C5" s="165"/>
      <c r="D5" s="165"/>
      <c r="E5" s="165"/>
      <c r="F5" s="165"/>
      <c r="G5" s="165"/>
      <c r="H5" s="165"/>
      <c r="I5" s="165"/>
      <c r="J5" s="166"/>
      <c r="K5" s="166"/>
      <c r="L5" s="166"/>
      <c r="M5" s="166"/>
      <c r="N5" s="166"/>
      <c r="O5" s="166"/>
      <c r="P5" s="167"/>
    </row>
    <row r="6" spans="1:16" x14ac:dyDescent="0.35">
      <c r="A6" s="471"/>
      <c r="B6" s="171"/>
      <c r="C6" s="68"/>
      <c r="D6" s="68"/>
      <c r="E6" s="68"/>
      <c r="F6" s="68"/>
      <c r="G6" s="68"/>
      <c r="H6" s="68"/>
      <c r="I6" s="68"/>
      <c r="J6" s="169"/>
      <c r="K6" s="169"/>
      <c r="L6" s="169"/>
      <c r="M6" s="169"/>
      <c r="N6" s="169"/>
      <c r="O6" s="169"/>
      <c r="P6" s="170"/>
    </row>
    <row r="7" spans="1:16" x14ac:dyDescent="0.35">
      <c r="A7" s="471"/>
      <c r="B7" s="467" t="s">
        <v>447</v>
      </c>
      <c r="C7" s="468"/>
      <c r="D7" s="468"/>
      <c r="E7" s="468"/>
      <c r="F7" s="468"/>
      <c r="G7" s="468"/>
      <c r="H7" s="468"/>
      <c r="I7" s="468"/>
      <c r="J7" s="468"/>
      <c r="K7" s="468"/>
      <c r="L7" s="468"/>
      <c r="M7" s="468"/>
      <c r="N7" s="468"/>
      <c r="O7" s="468"/>
      <c r="P7" s="469"/>
    </row>
    <row r="8" spans="1:16" s="172" customFormat="1" x14ac:dyDescent="0.35">
      <c r="A8" s="471"/>
      <c r="B8" s="153" t="s">
        <v>833</v>
      </c>
      <c r="C8" s="174"/>
      <c r="D8" s="175"/>
      <c r="E8" s="174"/>
      <c r="F8" s="174"/>
      <c r="G8" s="468"/>
      <c r="H8" s="468"/>
      <c r="I8" s="480"/>
      <c r="J8" s="468"/>
      <c r="K8" s="468"/>
      <c r="L8" s="468"/>
      <c r="M8" s="468"/>
      <c r="N8" s="480"/>
      <c r="O8" s="468"/>
      <c r="P8" s="469"/>
    </row>
    <row r="9" spans="1:16" x14ac:dyDescent="0.35">
      <c r="A9" s="471"/>
      <c r="B9" s="168"/>
      <c r="C9" s="169"/>
      <c r="D9" s="169"/>
      <c r="E9" s="169"/>
      <c r="F9" s="169"/>
      <c r="G9" s="169"/>
      <c r="H9" s="169"/>
      <c r="I9" s="169"/>
      <c r="J9" s="169"/>
      <c r="K9" s="169"/>
      <c r="L9" s="169"/>
      <c r="M9" s="169"/>
      <c r="N9" s="169"/>
      <c r="O9" s="169"/>
      <c r="P9" s="170"/>
    </row>
    <row r="10" spans="1:16" x14ac:dyDescent="0.35">
      <c r="A10" s="471"/>
      <c r="B10" s="168" t="s">
        <v>736</v>
      </c>
      <c r="C10" s="169"/>
      <c r="D10" s="169"/>
      <c r="E10" s="169"/>
      <c r="F10" s="169"/>
      <c r="G10" s="169"/>
      <c r="H10" s="169"/>
      <c r="I10" s="169"/>
      <c r="J10" s="169"/>
      <c r="K10" s="169"/>
      <c r="L10" s="169"/>
      <c r="M10" s="169"/>
      <c r="N10" s="169"/>
      <c r="O10" s="169"/>
      <c r="P10" s="170"/>
    </row>
    <row r="11" spans="1:16" x14ac:dyDescent="0.35">
      <c r="A11" s="471"/>
      <c r="B11" s="168"/>
      <c r="C11" s="169"/>
      <c r="D11" s="169"/>
      <c r="E11" s="169"/>
      <c r="F11" s="169"/>
      <c r="G11" s="169"/>
      <c r="H11" s="169"/>
      <c r="I11" s="169"/>
      <c r="J11" s="169"/>
      <c r="K11" s="169"/>
      <c r="L11" s="169"/>
      <c r="M11" s="169"/>
      <c r="N11" s="169"/>
      <c r="O11" s="169"/>
      <c r="P11" s="170"/>
    </row>
    <row r="12" spans="1:16" ht="32.25" customHeight="1" x14ac:dyDescent="0.35">
      <c r="A12" s="471"/>
      <c r="B12" s="473" t="s">
        <v>737</v>
      </c>
      <c r="C12" s="474"/>
      <c r="D12" s="474"/>
      <c r="E12" s="474"/>
      <c r="F12" s="474"/>
      <c r="G12" s="474"/>
      <c r="H12" s="474"/>
      <c r="I12" s="474"/>
      <c r="J12" s="474"/>
      <c r="K12" s="474"/>
      <c r="L12" s="474"/>
      <c r="M12" s="474"/>
      <c r="N12" s="474"/>
      <c r="O12" s="474"/>
      <c r="P12" s="475"/>
    </row>
    <row r="13" spans="1:16" ht="32.25" customHeight="1" x14ac:dyDescent="0.35">
      <c r="A13" s="471"/>
      <c r="B13" s="476" t="s">
        <v>738</v>
      </c>
      <c r="C13" s="474"/>
      <c r="D13" s="474"/>
      <c r="E13" s="474"/>
      <c r="F13" s="474"/>
      <c r="G13" s="474"/>
      <c r="H13" s="474"/>
      <c r="I13" s="474"/>
      <c r="J13" s="474"/>
      <c r="K13" s="474"/>
      <c r="L13" s="474"/>
      <c r="M13" s="474"/>
      <c r="N13" s="474"/>
      <c r="O13" s="474"/>
      <c r="P13" s="475"/>
    </row>
    <row r="14" spans="1:16" ht="15.75" customHeight="1" x14ac:dyDescent="0.35">
      <c r="A14" s="472"/>
      <c r="B14" s="477"/>
      <c r="C14" s="478"/>
      <c r="D14" s="478"/>
      <c r="E14" s="478"/>
      <c r="F14" s="478"/>
      <c r="G14" s="478"/>
      <c r="H14" s="478"/>
      <c r="I14" s="478"/>
      <c r="J14" s="478"/>
      <c r="K14" s="478"/>
      <c r="L14" s="478"/>
      <c r="M14" s="478"/>
      <c r="N14" s="478"/>
      <c r="O14" s="478"/>
      <c r="P14" s="479"/>
    </row>
    <row r="15" spans="1:16" ht="15.75" customHeight="1" x14ac:dyDescent="0.35">
      <c r="A15" s="244"/>
      <c r="B15" s="304"/>
      <c r="C15" s="304"/>
      <c r="D15" s="304"/>
      <c r="E15" s="304"/>
      <c r="F15" s="304"/>
      <c r="G15" s="304"/>
      <c r="H15" s="304"/>
      <c r="I15" s="304"/>
      <c r="J15" s="304"/>
      <c r="K15" s="304"/>
      <c r="L15" s="304"/>
      <c r="M15" s="304"/>
      <c r="N15" s="304"/>
      <c r="O15" s="304"/>
      <c r="P15" s="304"/>
    </row>
    <row r="16" spans="1:16" ht="100.25" customHeight="1" x14ac:dyDescent="0.35">
      <c r="A16" s="307" t="s">
        <v>739</v>
      </c>
      <c r="B16" s="463" t="s">
        <v>830</v>
      </c>
      <c r="C16" s="464"/>
      <c r="D16" s="464"/>
      <c r="E16" s="464"/>
      <c r="F16" s="464"/>
      <c r="G16" s="464"/>
      <c r="H16" s="464"/>
      <c r="I16" s="464"/>
      <c r="J16" s="464"/>
      <c r="K16" s="464"/>
      <c r="L16" s="464"/>
      <c r="M16" s="464"/>
      <c r="N16" s="464"/>
      <c r="O16" s="464"/>
      <c r="P16" s="465"/>
    </row>
    <row r="17" spans="1:32" ht="130.25" hidden="1" customHeight="1" x14ac:dyDescent="0.35">
      <c r="A17" s="307" t="s">
        <v>740</v>
      </c>
      <c r="B17" s="463" t="s">
        <v>769</v>
      </c>
      <c r="C17" s="464"/>
      <c r="D17" s="464"/>
      <c r="E17" s="464"/>
      <c r="F17" s="464"/>
      <c r="G17" s="464"/>
      <c r="H17" s="464"/>
      <c r="I17" s="464"/>
      <c r="J17" s="464"/>
      <c r="K17" s="464"/>
      <c r="L17" s="464"/>
      <c r="M17" s="464"/>
      <c r="N17" s="464"/>
      <c r="O17" s="464"/>
      <c r="P17" s="465"/>
    </row>
    <row r="18" spans="1:32" ht="15.75" customHeight="1" x14ac:dyDescent="0.35">
      <c r="A18" s="244"/>
      <c r="B18" s="304"/>
      <c r="C18" s="304"/>
      <c r="D18" s="304"/>
      <c r="E18" s="304"/>
      <c r="F18" s="304"/>
      <c r="G18" s="304"/>
      <c r="H18" s="304"/>
      <c r="I18" s="304"/>
      <c r="J18" s="304"/>
      <c r="K18" s="304"/>
      <c r="L18" s="304"/>
      <c r="M18" s="304"/>
      <c r="N18" s="304"/>
      <c r="O18" s="304"/>
      <c r="P18" s="304"/>
    </row>
    <row r="19" spans="1:32" ht="15.75" customHeight="1" thickBot="1" x14ac:dyDescent="0.4">
      <c r="A19" s="244"/>
      <c r="B19" s="304"/>
      <c r="C19" s="304"/>
      <c r="D19" s="304"/>
      <c r="E19" s="304"/>
      <c r="F19" s="304"/>
      <c r="G19" s="304"/>
      <c r="H19" s="304"/>
      <c r="I19" s="304"/>
      <c r="J19" s="304"/>
      <c r="K19" s="304"/>
      <c r="L19" s="304"/>
      <c r="M19" s="304"/>
      <c r="N19" s="304"/>
      <c r="O19" s="304"/>
      <c r="P19" s="304"/>
    </row>
    <row r="20" spans="1:32" ht="15.75" customHeight="1" thickBot="1" x14ac:dyDescent="0.4">
      <c r="A20" s="481" t="s">
        <v>600</v>
      </c>
      <c r="B20" s="308" t="s">
        <v>741</v>
      </c>
      <c r="C20" s="309"/>
      <c r="D20" s="309"/>
      <c r="E20" s="309"/>
      <c r="F20" s="309"/>
      <c r="G20" s="309"/>
      <c r="H20" s="309"/>
      <c r="I20" s="310"/>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7"/>
    </row>
    <row r="21" spans="1:32" ht="15.75" customHeight="1" x14ac:dyDescent="0.35">
      <c r="A21" s="482"/>
      <c r="B21" s="249" t="s">
        <v>601</v>
      </c>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70"/>
    </row>
    <row r="22" spans="1:32" x14ac:dyDescent="0.35">
      <c r="A22" s="482"/>
      <c r="B22" s="24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70"/>
    </row>
    <row r="23" spans="1:32" x14ac:dyDescent="0.35">
      <c r="A23" s="482"/>
      <c r="B23" s="250" t="s">
        <v>602</v>
      </c>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70"/>
    </row>
    <row r="24" spans="1:32" x14ac:dyDescent="0.35">
      <c r="A24" s="482"/>
      <c r="B24" s="250" t="s">
        <v>603</v>
      </c>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70"/>
    </row>
    <row r="25" spans="1:32" x14ac:dyDescent="0.35">
      <c r="A25" s="482"/>
      <c r="B25" s="250" t="s">
        <v>604</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70"/>
    </row>
    <row r="26" spans="1:32" x14ac:dyDescent="0.35">
      <c r="A26" s="482"/>
      <c r="B26" s="311" t="s">
        <v>744</v>
      </c>
      <c r="C26" s="312"/>
      <c r="D26" s="312"/>
      <c r="E26" s="312"/>
      <c r="F26" s="312"/>
      <c r="G26" s="312"/>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70"/>
    </row>
    <row r="27" spans="1:32" x14ac:dyDescent="0.35">
      <c r="A27" s="482"/>
      <c r="B27" s="311" t="s">
        <v>745</v>
      </c>
      <c r="C27" s="312"/>
      <c r="D27" s="312"/>
      <c r="E27" s="312"/>
      <c r="F27" s="312"/>
      <c r="G27" s="312"/>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70"/>
    </row>
    <row r="28" spans="1:32" x14ac:dyDescent="0.35">
      <c r="A28" s="482"/>
      <c r="B28" s="311" t="s">
        <v>746</v>
      </c>
      <c r="C28" s="312"/>
      <c r="D28" s="312"/>
      <c r="E28" s="312"/>
      <c r="F28" s="312"/>
      <c r="G28" s="312"/>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70"/>
    </row>
    <row r="29" spans="1:32" ht="13.25" customHeight="1" x14ac:dyDescent="0.35">
      <c r="A29" s="482"/>
      <c r="B29" s="311" t="s">
        <v>747</v>
      </c>
      <c r="C29" s="312"/>
      <c r="D29" s="312"/>
      <c r="E29" s="312"/>
      <c r="F29" s="312"/>
      <c r="G29" s="312"/>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70"/>
    </row>
    <row r="30" spans="1:32" x14ac:dyDescent="0.35">
      <c r="A30" s="482"/>
      <c r="B30" s="313" t="s">
        <v>748</v>
      </c>
      <c r="C30" s="312"/>
      <c r="D30" s="312"/>
      <c r="E30" s="312"/>
      <c r="F30" s="312"/>
      <c r="G30" s="312"/>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70"/>
    </row>
    <row r="31" spans="1:32" x14ac:dyDescent="0.35">
      <c r="A31" s="482"/>
      <c r="B31" s="314" t="s">
        <v>742</v>
      </c>
      <c r="C31" s="169" t="s">
        <v>831</v>
      </c>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70"/>
    </row>
    <row r="32" spans="1:32" x14ac:dyDescent="0.35">
      <c r="A32" s="483"/>
      <c r="B32" s="250" t="s">
        <v>611</v>
      </c>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70"/>
    </row>
    <row r="33" spans="1:32" ht="19.25" customHeight="1" x14ac:dyDescent="0.35">
      <c r="A33" s="484"/>
      <c r="B33" s="251" t="s">
        <v>778</v>
      </c>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3"/>
    </row>
    <row r="34" spans="1:32" x14ac:dyDescent="0.35">
      <c r="C34" s="165"/>
    </row>
    <row r="35" spans="1:32" x14ac:dyDescent="0.35">
      <c r="A35" s="485" t="s">
        <v>743</v>
      </c>
      <c r="B35" s="164" t="s">
        <v>498</v>
      </c>
      <c r="C35" s="165"/>
      <c r="D35" s="165"/>
      <c r="E35" s="165"/>
      <c r="F35" s="165"/>
      <c r="G35" s="165"/>
      <c r="H35" s="165"/>
      <c r="I35" s="165"/>
      <c r="J35" s="166"/>
      <c r="K35" s="166"/>
      <c r="L35" s="166"/>
      <c r="M35" s="166"/>
      <c r="N35" s="166"/>
      <c r="O35" s="166"/>
      <c r="P35" s="167"/>
    </row>
    <row r="36" spans="1:32" x14ac:dyDescent="0.35">
      <c r="A36" s="486"/>
      <c r="B36" s="184" t="s">
        <v>832</v>
      </c>
      <c r="C36" s="302"/>
      <c r="D36" s="68"/>
      <c r="E36" s="68"/>
      <c r="F36" s="68"/>
      <c r="G36" s="68"/>
      <c r="H36" s="68"/>
      <c r="I36" s="68"/>
      <c r="J36" s="169"/>
      <c r="K36" s="169"/>
      <c r="L36" s="169"/>
      <c r="M36" s="169"/>
      <c r="N36" s="169"/>
      <c r="O36" s="169"/>
      <c r="P36" s="170"/>
    </row>
    <row r="37" spans="1:32" x14ac:dyDescent="0.35">
      <c r="A37" s="487"/>
      <c r="B37" s="302"/>
      <c r="C37" s="302"/>
      <c r="D37" s="302"/>
      <c r="E37" s="302"/>
      <c r="F37" s="302"/>
      <c r="G37" s="302"/>
      <c r="H37" s="302"/>
      <c r="I37" s="302"/>
      <c r="J37" s="302"/>
      <c r="K37" s="302"/>
      <c r="L37" s="302"/>
      <c r="M37" s="302"/>
      <c r="N37" s="302"/>
      <c r="O37" s="302"/>
      <c r="P37" s="303"/>
    </row>
    <row r="38" spans="1:32" x14ac:dyDescent="0.35">
      <c r="A38" s="487"/>
      <c r="B38" s="302"/>
      <c r="C38" s="304"/>
      <c r="D38" s="302"/>
      <c r="E38" s="173"/>
      <c r="F38" s="69"/>
      <c r="G38" s="69"/>
      <c r="H38" s="69"/>
      <c r="I38" s="489"/>
      <c r="J38" s="489"/>
      <c r="K38" s="490"/>
      <c r="L38" s="490"/>
      <c r="M38" s="490"/>
      <c r="N38" s="169"/>
      <c r="O38" s="169"/>
      <c r="P38" s="170"/>
    </row>
    <row r="39" spans="1:32" x14ac:dyDescent="0.35">
      <c r="A39" s="488"/>
      <c r="B39" s="305"/>
      <c r="C39" s="252"/>
      <c r="D39" s="305"/>
      <c r="E39" s="305"/>
      <c r="F39" s="305"/>
      <c r="G39" s="305"/>
      <c r="H39" s="305"/>
      <c r="I39" s="305"/>
      <c r="J39" s="305"/>
      <c r="K39" s="305"/>
      <c r="L39" s="305"/>
      <c r="M39" s="305"/>
      <c r="N39" s="305"/>
      <c r="O39" s="305"/>
      <c r="P39" s="306"/>
    </row>
    <row r="40" spans="1:32" x14ac:dyDescent="0.35">
      <c r="C40" s="254"/>
    </row>
  </sheetData>
  <mergeCells count="16">
    <mergeCell ref="B17:P17"/>
    <mergeCell ref="A20:A33"/>
    <mergeCell ref="A35:A39"/>
    <mergeCell ref="I38:J38"/>
    <mergeCell ref="K38:M38"/>
    <mergeCell ref="B16:P16"/>
    <mergeCell ref="A1:O1"/>
    <mergeCell ref="B7:P7"/>
    <mergeCell ref="A5:A14"/>
    <mergeCell ref="B12:P12"/>
    <mergeCell ref="B13:P13"/>
    <mergeCell ref="B14:P14"/>
    <mergeCell ref="G8:H8"/>
    <mergeCell ref="I8:K8"/>
    <mergeCell ref="L8:M8"/>
    <mergeCell ref="N8:P8"/>
  </mergeCells>
  <pageMargins left="0.7" right="0.7" top="0.75" bottom="0.75" header="0.3" footer="0.3"/>
  <pageSetup paperSize="9" fitToHeight="0" orientation="landscape" horizontalDpi="4294967293" r:id="rId1"/>
  <colBreaks count="1" manualBreakCount="1">
    <brk id="1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8"/>
    <pageSetUpPr fitToPage="1"/>
  </sheetPr>
  <dimension ref="A1:AK102"/>
  <sheetViews>
    <sheetView showGridLines="0" zoomScale="60" zoomScaleNormal="60" workbookViewId="0">
      <selection activeCell="G4" sqref="G4:K4"/>
    </sheetView>
  </sheetViews>
  <sheetFormatPr defaultRowHeight="14.5" x14ac:dyDescent="0.35"/>
  <cols>
    <col min="1" max="1" width="4.1796875" style="227" customWidth="1"/>
    <col min="2" max="2" width="9.1796875" customWidth="1"/>
    <col min="3" max="3" width="9.81640625" customWidth="1"/>
    <col min="4" max="4" width="12.81640625" customWidth="1"/>
    <col min="5" max="6" width="14.1796875" customWidth="1"/>
    <col min="7" max="7" width="15.81640625" style="153" customWidth="1"/>
    <col min="8" max="16" width="14.1796875" customWidth="1"/>
    <col min="17" max="17" width="9.1796875" hidden="1" customWidth="1"/>
    <col min="18" max="18" width="6.54296875" hidden="1" customWidth="1"/>
    <col min="19" max="19" width="9.1796875" hidden="1" customWidth="1"/>
    <col min="20" max="20" width="10.54296875" hidden="1" customWidth="1"/>
    <col min="21" max="25" width="9.1796875" hidden="1" customWidth="1"/>
    <col min="26" max="26" width="10" hidden="1" customWidth="1"/>
    <col min="27" max="27" width="10.453125" hidden="1" customWidth="1"/>
    <col min="28" max="28" width="23" hidden="1" customWidth="1"/>
    <col min="29" max="29" width="9.81640625" hidden="1" customWidth="1"/>
    <col min="30" max="30" width="8.90625" hidden="1" customWidth="1"/>
  </cols>
  <sheetData>
    <row r="1" spans="1:34" s="153" customFormat="1" ht="80.75" customHeight="1" x14ac:dyDescent="0.35">
      <c r="A1" s="227"/>
      <c r="B1" s="489"/>
      <c r="C1" s="489"/>
      <c r="D1" s="489"/>
      <c r="E1" s="489"/>
      <c r="L1" s="494"/>
      <c r="M1" s="494"/>
      <c r="N1" s="494"/>
      <c r="O1" s="494"/>
      <c r="P1" s="494"/>
    </row>
    <row r="2" spans="1:34" ht="78" customHeight="1" x14ac:dyDescent="0.35">
      <c r="B2" s="506" t="s">
        <v>495</v>
      </c>
      <c r="C2" s="506"/>
      <c r="D2" s="506"/>
      <c r="E2" s="506"/>
      <c r="F2" s="506"/>
      <c r="G2" s="506"/>
      <c r="H2" s="506"/>
      <c r="I2" s="506"/>
      <c r="J2" s="506"/>
      <c r="K2" s="506"/>
      <c r="L2" s="506"/>
      <c r="M2" s="506"/>
      <c r="N2" s="506"/>
      <c r="O2" s="506"/>
      <c r="P2" s="506"/>
      <c r="Q2" s="17"/>
    </row>
    <row r="3" spans="1:34" s="153" customFormat="1" ht="21" customHeight="1" x14ac:dyDescent="0.35">
      <c r="A3" s="227"/>
      <c r="B3" s="525" t="s">
        <v>749</v>
      </c>
      <c r="C3" s="526"/>
      <c r="D3" s="526"/>
      <c r="E3" s="526"/>
      <c r="F3" s="527"/>
      <c r="G3" s="525"/>
      <c r="H3" s="526"/>
      <c r="I3" s="526"/>
      <c r="J3" s="526"/>
      <c r="K3" s="527"/>
      <c r="L3" s="528"/>
      <c r="M3" s="528"/>
      <c r="N3" s="528"/>
      <c r="O3" s="528"/>
      <c r="P3" s="529"/>
    </row>
    <row r="4" spans="1:34" ht="24" customHeight="1" x14ac:dyDescent="0.35">
      <c r="B4" s="511" t="s">
        <v>770</v>
      </c>
      <c r="C4" s="512"/>
      <c r="D4" s="512"/>
      <c r="E4" s="512"/>
      <c r="F4" s="513"/>
      <c r="G4" s="511"/>
      <c r="H4" s="512"/>
      <c r="I4" s="512"/>
      <c r="J4" s="512"/>
      <c r="K4" s="512"/>
      <c r="L4" s="530"/>
      <c r="M4" s="530"/>
      <c r="N4" s="530"/>
      <c r="O4" s="530"/>
      <c r="P4" s="531"/>
      <c r="T4" t="s">
        <v>426</v>
      </c>
      <c r="U4" t="s">
        <v>427</v>
      </c>
    </row>
    <row r="5" spans="1:34" ht="30" customHeight="1" x14ac:dyDescent="0.35">
      <c r="B5" s="514" t="s">
        <v>441</v>
      </c>
      <c r="C5" s="514"/>
      <c r="D5" s="514"/>
      <c r="E5" s="514"/>
      <c r="F5" s="514"/>
      <c r="G5" s="532"/>
      <c r="H5" s="532"/>
      <c r="I5" s="532"/>
      <c r="J5" s="532"/>
      <c r="K5" s="532"/>
      <c r="L5" s="533" t="s">
        <v>461</v>
      </c>
      <c r="M5" s="533"/>
      <c r="N5" s="234"/>
      <c r="O5" s="163" t="s">
        <v>446</v>
      </c>
      <c r="P5" s="234">
        <v>1</v>
      </c>
      <c r="Q5" s="69"/>
      <c r="T5" t="str">
        <f>'QEIA Review'!F3</f>
        <v>No</v>
      </c>
      <c r="U5" t="str">
        <f>'QEIA Review'!C6</f>
        <v>Yes</v>
      </c>
    </row>
    <row r="6" spans="1:34" ht="15" customHeight="1" x14ac:dyDescent="0.35">
      <c r="B6" s="514" t="s">
        <v>586</v>
      </c>
      <c r="C6" s="514"/>
      <c r="D6" s="514"/>
      <c r="E6" s="514"/>
      <c r="F6" s="514"/>
      <c r="G6" s="521"/>
      <c r="H6" s="521"/>
      <c r="I6" s="521"/>
      <c r="J6" s="521"/>
      <c r="K6" s="521"/>
      <c r="L6" s="608" t="s">
        <v>599</v>
      </c>
      <c r="M6" s="608"/>
      <c r="N6" s="608"/>
      <c r="O6" s="608"/>
      <c r="P6" s="608"/>
      <c r="Q6" s="69"/>
      <c r="AF6" s="153"/>
      <c r="AG6" s="153"/>
      <c r="AH6" s="153"/>
    </row>
    <row r="7" spans="1:34" s="17" customFormat="1" ht="15" customHeight="1" x14ac:dyDescent="0.35">
      <c r="A7" s="227"/>
      <c r="B7" s="518" t="s">
        <v>587</v>
      </c>
      <c r="C7" s="519"/>
      <c r="D7" s="519"/>
      <c r="E7" s="519"/>
      <c r="F7" s="520"/>
      <c r="G7" s="521"/>
      <c r="H7" s="521"/>
      <c r="I7" s="521"/>
      <c r="J7" s="521"/>
      <c r="K7" s="521"/>
      <c r="L7" s="608"/>
      <c r="M7" s="608"/>
      <c r="N7" s="608"/>
      <c r="O7" s="608"/>
      <c r="P7" s="608"/>
      <c r="Q7" s="69"/>
      <c r="AF7" s="153"/>
      <c r="AG7" s="153"/>
      <c r="AH7" s="153"/>
    </row>
    <row r="8" spans="1:34" s="17" customFormat="1" ht="15" customHeight="1" x14ac:dyDescent="0.35">
      <c r="A8" s="227"/>
      <c r="B8" s="515" t="s">
        <v>588</v>
      </c>
      <c r="C8" s="516"/>
      <c r="D8" s="516"/>
      <c r="E8" s="516"/>
      <c r="F8" s="517"/>
      <c r="G8" s="521"/>
      <c r="H8" s="521"/>
      <c r="I8" s="521"/>
      <c r="J8" s="521"/>
      <c r="K8" s="521"/>
      <c r="L8" s="609"/>
      <c r="M8" s="610"/>
      <c r="N8" s="610"/>
      <c r="O8" s="610"/>
      <c r="P8" s="611"/>
      <c r="Q8" s="69"/>
      <c r="AF8" s="153"/>
      <c r="AG8" s="153"/>
      <c r="AH8" s="153"/>
    </row>
    <row r="9" spans="1:34" s="17" customFormat="1" ht="17.25" customHeight="1" x14ac:dyDescent="0.35">
      <c r="A9" s="227"/>
      <c r="B9" s="612" t="s">
        <v>589</v>
      </c>
      <c r="C9" s="613"/>
      <c r="D9" s="613"/>
      <c r="E9" s="613"/>
      <c r="F9" s="614"/>
      <c r="G9" s="376" t="s">
        <v>590</v>
      </c>
      <c r="H9" s="521"/>
      <c r="I9" s="521"/>
      <c r="J9" s="521"/>
      <c r="K9" s="521"/>
      <c r="L9" s="618" t="s">
        <v>591</v>
      </c>
      <c r="M9" s="618"/>
      <c r="N9" s="618"/>
      <c r="O9" s="618"/>
      <c r="P9" s="619"/>
      <c r="Q9" s="69"/>
      <c r="AF9" s="153"/>
      <c r="AG9" s="153"/>
      <c r="AH9" s="153"/>
    </row>
    <row r="10" spans="1:34" s="153" customFormat="1" ht="16.5" customHeight="1" x14ac:dyDescent="0.35">
      <c r="A10" s="227"/>
      <c r="B10" s="615"/>
      <c r="C10" s="616"/>
      <c r="D10" s="616"/>
      <c r="E10" s="616"/>
      <c r="F10" s="617"/>
      <c r="G10" s="376" t="s">
        <v>592</v>
      </c>
      <c r="H10" s="521"/>
      <c r="I10" s="521"/>
      <c r="J10" s="521"/>
      <c r="K10" s="521"/>
      <c r="L10" s="620"/>
      <c r="M10" s="620"/>
      <c r="N10" s="620"/>
      <c r="O10" s="620"/>
      <c r="P10" s="621"/>
      <c r="Q10" s="69"/>
    </row>
    <row r="11" spans="1:34" ht="15" customHeight="1" x14ac:dyDescent="0.35">
      <c r="A11" s="562"/>
      <c r="B11" s="514" t="s">
        <v>384</v>
      </c>
      <c r="C11" s="514"/>
      <c r="D11" s="514"/>
      <c r="E11" s="514"/>
      <c r="F11" s="514"/>
      <c r="G11" s="377" t="s">
        <v>593</v>
      </c>
      <c r="H11" s="605"/>
      <c r="I11" s="606"/>
      <c r="J11" s="606"/>
      <c r="K11" s="607"/>
      <c r="L11" s="378" t="s">
        <v>592</v>
      </c>
      <c r="M11" s="570"/>
      <c r="N11" s="570"/>
      <c r="O11" s="570"/>
      <c r="P11" s="571"/>
      <c r="Q11" s="69"/>
      <c r="AF11" s="153"/>
      <c r="AG11" s="153"/>
      <c r="AH11" s="153"/>
    </row>
    <row r="12" spans="1:34" s="153" customFormat="1" ht="15.75" customHeight="1" x14ac:dyDescent="0.35">
      <c r="A12" s="562"/>
      <c r="B12" s="514" t="s">
        <v>385</v>
      </c>
      <c r="C12" s="514"/>
      <c r="D12" s="514"/>
      <c r="E12" s="514"/>
      <c r="F12" s="514"/>
      <c r="G12" s="376" t="s">
        <v>593</v>
      </c>
      <c r="H12" s="523"/>
      <c r="I12" s="523"/>
      <c r="J12" s="523"/>
      <c r="K12" s="523"/>
      <c r="L12" s="376" t="s">
        <v>592</v>
      </c>
      <c r="M12" s="523"/>
      <c r="N12" s="523"/>
      <c r="O12" s="523"/>
      <c r="P12" s="524"/>
      <c r="Q12" s="69"/>
    </row>
    <row r="13" spans="1:34" s="153" customFormat="1" ht="15.75" customHeight="1" x14ac:dyDescent="0.35">
      <c r="A13" s="562"/>
      <c r="B13" s="598" t="s">
        <v>703</v>
      </c>
      <c r="C13" s="598"/>
      <c r="D13" s="598"/>
      <c r="E13" s="598"/>
      <c r="F13" s="598"/>
      <c r="G13" s="598"/>
      <c r="H13" s="522"/>
      <c r="I13" s="523"/>
      <c r="J13" s="523"/>
      <c r="K13" s="524"/>
      <c r="L13" s="588"/>
      <c r="M13" s="588"/>
      <c r="N13" s="588"/>
      <c r="O13" s="588"/>
      <c r="P13" s="588"/>
      <c r="Q13" s="69"/>
    </row>
    <row r="14" spans="1:34" s="153" customFormat="1" ht="59.75" customHeight="1" x14ac:dyDescent="0.35">
      <c r="A14" s="562"/>
      <c r="B14" s="566" t="s">
        <v>735</v>
      </c>
      <c r="C14" s="567"/>
      <c r="D14" s="567"/>
      <c r="E14" s="567"/>
      <c r="F14" s="567"/>
      <c r="G14" s="568"/>
      <c r="H14" s="572"/>
      <c r="I14" s="573"/>
      <c r="J14" s="573"/>
      <c r="K14" s="574"/>
      <c r="L14" s="588"/>
      <c r="M14" s="588"/>
      <c r="N14" s="588"/>
      <c r="O14" s="588"/>
      <c r="P14" s="588"/>
      <c r="Q14" s="69"/>
    </row>
    <row r="15" spans="1:34" s="153" customFormat="1" ht="59.4" customHeight="1" x14ac:dyDescent="0.35">
      <c r="A15" s="562"/>
      <c r="B15" s="499" t="s">
        <v>494</v>
      </c>
      <c r="C15" s="499"/>
      <c r="D15" s="499"/>
      <c r="E15" s="499"/>
      <c r="F15" s="499"/>
      <c r="G15" s="572"/>
      <c r="H15" s="573"/>
      <c r="I15" s="573"/>
      <c r="J15" s="573"/>
      <c r="K15" s="573"/>
      <c r="L15" s="573"/>
      <c r="M15" s="573"/>
      <c r="N15" s="573"/>
      <c r="O15" s="573"/>
      <c r="P15" s="574"/>
      <c r="Q15" s="223"/>
    </row>
    <row r="16" spans="1:34" s="153" customFormat="1" ht="32.25" customHeight="1" x14ac:dyDescent="0.35">
      <c r="A16" s="563"/>
      <c r="B16" s="581" t="s">
        <v>565</v>
      </c>
      <c r="C16" s="582"/>
      <c r="D16" s="582"/>
      <c r="E16" s="582"/>
      <c r="F16" s="583"/>
      <c r="G16" s="379" t="s">
        <v>563</v>
      </c>
      <c r="H16" s="581" t="s">
        <v>591</v>
      </c>
      <c r="I16" s="582"/>
      <c r="J16" s="582"/>
      <c r="K16" s="582"/>
      <c r="L16" s="582"/>
      <c r="M16" s="582"/>
      <c r="N16" s="582"/>
      <c r="O16" s="582"/>
      <c r="P16" s="583"/>
      <c r="Q16" s="69"/>
    </row>
    <row r="17" spans="1:34" s="153" customFormat="1" ht="24.65" customHeight="1" x14ac:dyDescent="0.35">
      <c r="A17" s="233" t="s">
        <v>574</v>
      </c>
      <c r="B17" s="578" t="s">
        <v>597</v>
      </c>
      <c r="C17" s="579"/>
      <c r="D17" s="579"/>
      <c r="E17" s="579"/>
      <c r="F17" s="580"/>
      <c r="G17" s="380"/>
      <c r="H17" s="534"/>
      <c r="I17" s="535"/>
      <c r="J17" s="535"/>
      <c r="K17" s="535"/>
      <c r="L17" s="535"/>
      <c r="M17" s="535"/>
      <c r="N17" s="535"/>
      <c r="O17" s="535"/>
      <c r="P17" s="536"/>
      <c r="Q17" s="223"/>
    </row>
    <row r="18" spans="1:34" s="153" customFormat="1" ht="24.65" customHeight="1" x14ac:dyDescent="0.35">
      <c r="A18" s="231">
        <v>1</v>
      </c>
      <c r="B18" s="584" t="s">
        <v>598</v>
      </c>
      <c r="C18" s="585"/>
      <c r="D18" s="585"/>
      <c r="E18" s="585"/>
      <c r="F18" s="586"/>
      <c r="G18" s="381"/>
      <c r="H18" s="508"/>
      <c r="I18" s="509"/>
      <c r="J18" s="509"/>
      <c r="K18" s="509"/>
      <c r="L18" s="509"/>
      <c r="M18" s="509"/>
      <c r="N18" s="509"/>
      <c r="O18" s="509"/>
      <c r="P18" s="510"/>
      <c r="Q18" s="223"/>
    </row>
    <row r="19" spans="1:34" s="153" customFormat="1" ht="24.65" customHeight="1" x14ac:dyDescent="0.35">
      <c r="A19" s="228">
        <v>2</v>
      </c>
      <c r="B19" s="499" t="s">
        <v>598</v>
      </c>
      <c r="C19" s="499"/>
      <c r="D19" s="499"/>
      <c r="E19" s="499"/>
      <c r="F19" s="499"/>
      <c r="G19" s="381"/>
      <c r="H19" s="508"/>
      <c r="I19" s="509"/>
      <c r="J19" s="509"/>
      <c r="K19" s="509"/>
      <c r="L19" s="509"/>
      <c r="M19" s="509"/>
      <c r="N19" s="509"/>
      <c r="O19" s="509"/>
      <c r="P19" s="510"/>
      <c r="Q19" s="223"/>
    </row>
    <row r="20" spans="1:34" s="153" customFormat="1" ht="24.65" customHeight="1" x14ac:dyDescent="0.35">
      <c r="A20" s="231">
        <v>3</v>
      </c>
      <c r="B20" s="507" t="s">
        <v>598</v>
      </c>
      <c r="C20" s="507"/>
      <c r="D20" s="507"/>
      <c r="E20" s="507"/>
      <c r="F20" s="507"/>
      <c r="G20" s="381"/>
      <c r="H20" s="508"/>
      <c r="I20" s="509"/>
      <c r="J20" s="509"/>
      <c r="K20" s="509"/>
      <c r="L20" s="509"/>
      <c r="M20" s="509"/>
      <c r="N20" s="509"/>
      <c r="O20" s="509"/>
      <c r="P20" s="510"/>
      <c r="Q20" s="223"/>
    </row>
    <row r="21" spans="1:34" s="153" customFormat="1" ht="24.65" customHeight="1" x14ac:dyDescent="0.35">
      <c r="A21" s="228">
        <v>4</v>
      </c>
      <c r="B21" s="499" t="s">
        <v>598</v>
      </c>
      <c r="C21" s="499"/>
      <c r="D21" s="499"/>
      <c r="E21" s="499"/>
      <c r="F21" s="499"/>
      <c r="G21" s="381"/>
      <c r="H21" s="508"/>
      <c r="I21" s="509"/>
      <c r="J21" s="509"/>
      <c r="K21" s="509"/>
      <c r="L21" s="509"/>
      <c r="M21" s="509"/>
      <c r="N21" s="509"/>
      <c r="O21" s="509"/>
      <c r="P21" s="510"/>
      <c r="Q21" s="223"/>
    </row>
    <row r="22" spans="1:34" ht="24.65" customHeight="1" x14ac:dyDescent="0.35">
      <c r="A22" s="231">
        <v>5</v>
      </c>
      <c r="B22" s="507" t="s">
        <v>598</v>
      </c>
      <c r="C22" s="507"/>
      <c r="D22" s="507"/>
      <c r="E22" s="507"/>
      <c r="F22" s="507"/>
      <c r="G22" s="381"/>
      <c r="H22" s="508"/>
      <c r="I22" s="509"/>
      <c r="J22" s="509"/>
      <c r="K22" s="509"/>
      <c r="L22" s="509"/>
      <c r="M22" s="509"/>
      <c r="N22" s="509"/>
      <c r="O22" s="509"/>
      <c r="P22" s="510"/>
      <c r="Q22" s="69" t="b">
        <f>IF(AND(OR(MID($E$22,21,6)="Review",MID($K$23,21,6)="Review",MID($K$24,28,6)="Review"),OR(T5=0,T5="In progress",T5="No")),TRUE,FALSE)</f>
        <v>0</v>
      </c>
      <c r="AF22" s="153"/>
      <c r="AG22" s="153"/>
      <c r="AH22" s="153"/>
    </row>
    <row r="23" spans="1:34" s="155" customFormat="1" ht="32.25" customHeight="1" x14ac:dyDescent="0.35">
      <c r="A23" s="229"/>
      <c r="E23" s="156" t="s">
        <v>403</v>
      </c>
      <c r="F23" s="589"/>
      <c r="G23" s="590"/>
      <c r="H23" s="591"/>
      <c r="J23" s="157" t="s">
        <v>374</v>
      </c>
      <c r="K23" s="592" t="s">
        <v>404</v>
      </c>
      <c r="L23" s="593"/>
      <c r="M23" s="593"/>
      <c r="N23" s="593"/>
      <c r="O23" s="593"/>
      <c r="P23" s="594"/>
      <c r="AF23" s="153"/>
      <c r="AG23" s="153"/>
      <c r="AH23" s="153"/>
    </row>
    <row r="24" spans="1:34" s="143" customFormat="1" ht="15" customHeight="1" x14ac:dyDescent="0.35">
      <c r="A24" s="230"/>
      <c r="B24" s="496"/>
      <c r="C24" s="496"/>
      <c r="D24" s="496"/>
      <c r="E24" s="144" t="s">
        <v>389</v>
      </c>
      <c r="F24" s="503"/>
      <c r="G24" s="504"/>
      <c r="H24" s="505"/>
      <c r="J24" s="145" t="s">
        <v>374</v>
      </c>
      <c r="K24" s="595"/>
      <c r="L24" s="596"/>
      <c r="M24" s="596"/>
      <c r="N24" s="596"/>
      <c r="O24" s="596"/>
      <c r="P24" s="597"/>
      <c r="AF24" s="153"/>
      <c r="AG24" s="153"/>
      <c r="AH24" s="153"/>
    </row>
    <row r="25" spans="1:34" s="143" customFormat="1" ht="15" customHeight="1" x14ac:dyDescent="0.35">
      <c r="A25" s="230"/>
      <c r="B25" s="604" t="s">
        <v>420</v>
      </c>
      <c r="C25" s="604"/>
      <c r="D25" s="587" t="s">
        <v>419</v>
      </c>
      <c r="E25" s="587"/>
      <c r="F25" s="587"/>
      <c r="G25" s="587"/>
      <c r="H25" s="587"/>
      <c r="J25" s="145"/>
      <c r="K25" s="147"/>
      <c r="L25" s="147"/>
      <c r="M25" s="147"/>
      <c r="N25" s="147"/>
      <c r="O25" s="147"/>
      <c r="P25" s="147"/>
      <c r="AF25" s="153"/>
      <c r="AG25" s="153"/>
      <c r="AH25" s="153"/>
    </row>
    <row r="26" spans="1:34" s="143" customFormat="1" ht="4.5" customHeight="1" x14ac:dyDescent="0.35">
      <c r="A26" s="230"/>
      <c r="E26" s="144"/>
      <c r="F26" s="146"/>
      <c r="G26" s="146"/>
      <c r="H26" s="147"/>
      <c r="J26" s="145"/>
      <c r="K26" s="147"/>
      <c r="L26" s="147"/>
      <c r="M26" s="147"/>
      <c r="N26" s="147"/>
      <c r="O26" s="147"/>
      <c r="P26" s="147"/>
      <c r="AG26" s="153"/>
      <c r="AH26" s="153"/>
    </row>
    <row r="27" spans="1:34" s="17" customFormat="1" ht="15" customHeight="1" x14ac:dyDescent="0.35">
      <c r="A27" s="227"/>
      <c r="B27" s="89" t="s">
        <v>575</v>
      </c>
      <c r="E27" s="137"/>
      <c r="F27" s="138"/>
      <c r="G27" s="138"/>
      <c r="H27" s="139"/>
      <c r="I27" s="140"/>
      <c r="J27" s="141"/>
      <c r="K27" s="141"/>
      <c r="L27" s="139"/>
      <c r="M27" s="139"/>
      <c r="N27" s="139"/>
      <c r="O27" s="139"/>
      <c r="P27" s="139"/>
      <c r="Q27" s="140"/>
    </row>
    <row r="28" spans="1:34" s="17" customFormat="1" ht="6" customHeight="1" x14ac:dyDescent="0.35">
      <c r="A28" s="227"/>
      <c r="E28" s="140"/>
      <c r="F28" s="140"/>
      <c r="G28" s="140"/>
      <c r="H28" s="140"/>
      <c r="I28" s="140"/>
      <c r="J28" s="140"/>
      <c r="K28" s="140"/>
      <c r="L28" s="140"/>
      <c r="M28" s="140"/>
      <c r="N28" s="140"/>
      <c r="O28" s="140"/>
      <c r="P28" s="140"/>
      <c r="Q28" s="140"/>
    </row>
    <row r="29" spans="1:34" s="153" customFormat="1" ht="69" customHeight="1" x14ac:dyDescent="0.35">
      <c r="A29" s="233" t="s">
        <v>574</v>
      </c>
      <c r="B29" s="534"/>
      <c r="C29" s="535"/>
      <c r="D29" s="535"/>
      <c r="E29" s="535"/>
      <c r="F29" s="535"/>
      <c r="G29" s="535"/>
      <c r="H29" s="535"/>
      <c r="I29" s="535"/>
      <c r="J29" s="535"/>
      <c r="K29" s="535"/>
      <c r="L29" s="535"/>
      <c r="M29" s="535"/>
      <c r="N29" s="535"/>
      <c r="O29" s="535"/>
      <c r="P29" s="536"/>
      <c r="Q29" s="140"/>
    </row>
    <row r="30" spans="1:34" s="153" customFormat="1" ht="72" customHeight="1" x14ac:dyDescent="0.35">
      <c r="A30" s="231">
        <v>1</v>
      </c>
      <c r="B30" s="557"/>
      <c r="C30" s="602"/>
      <c r="D30" s="602"/>
      <c r="E30" s="602"/>
      <c r="F30" s="602"/>
      <c r="G30" s="602"/>
      <c r="H30" s="602"/>
      <c r="I30" s="602"/>
      <c r="J30" s="602"/>
      <c r="K30" s="602"/>
      <c r="L30" s="602"/>
      <c r="M30" s="602"/>
      <c r="N30" s="602"/>
      <c r="O30" s="602"/>
      <c r="P30" s="603"/>
      <c r="Q30" s="140"/>
    </row>
    <row r="31" spans="1:34" s="153" customFormat="1" ht="72" customHeight="1" x14ac:dyDescent="0.35">
      <c r="A31" s="228">
        <v>2</v>
      </c>
      <c r="B31" s="569"/>
      <c r="C31" s="570"/>
      <c r="D31" s="570"/>
      <c r="E31" s="570"/>
      <c r="F31" s="570"/>
      <c r="G31" s="570"/>
      <c r="H31" s="570"/>
      <c r="I31" s="570"/>
      <c r="J31" s="570"/>
      <c r="K31" s="570"/>
      <c r="L31" s="570"/>
      <c r="M31" s="570"/>
      <c r="N31" s="570"/>
      <c r="O31" s="570"/>
      <c r="P31" s="571"/>
      <c r="Q31" s="140"/>
    </row>
    <row r="32" spans="1:34" s="153" customFormat="1" ht="68.25" customHeight="1" x14ac:dyDescent="0.35">
      <c r="A32" s="231">
        <v>3</v>
      </c>
      <c r="B32" s="599"/>
      <c r="C32" s="600"/>
      <c r="D32" s="600"/>
      <c r="E32" s="600"/>
      <c r="F32" s="600"/>
      <c r="G32" s="600"/>
      <c r="H32" s="600"/>
      <c r="I32" s="600"/>
      <c r="J32" s="600"/>
      <c r="K32" s="600"/>
      <c r="L32" s="600"/>
      <c r="M32" s="600"/>
      <c r="N32" s="600"/>
      <c r="O32" s="600"/>
      <c r="P32" s="601"/>
      <c r="Q32" s="140"/>
    </row>
    <row r="33" spans="1:37" s="153" customFormat="1" ht="68.25" customHeight="1" x14ac:dyDescent="0.35">
      <c r="A33" s="232">
        <v>4</v>
      </c>
      <c r="B33" s="569"/>
      <c r="C33" s="570"/>
      <c r="D33" s="570"/>
      <c r="E33" s="570"/>
      <c r="F33" s="570"/>
      <c r="G33" s="570"/>
      <c r="H33" s="570"/>
      <c r="I33" s="570"/>
      <c r="J33" s="570"/>
      <c r="K33" s="570"/>
      <c r="L33" s="570"/>
      <c r="M33" s="570"/>
      <c r="N33" s="570"/>
      <c r="O33" s="570"/>
      <c r="P33" s="571"/>
      <c r="Q33" s="140"/>
    </row>
    <row r="34" spans="1:37" s="17" customFormat="1" ht="67.5" customHeight="1" x14ac:dyDescent="0.35">
      <c r="A34" s="231">
        <v>5</v>
      </c>
      <c r="B34" s="557"/>
      <c r="C34" s="558"/>
      <c r="D34" s="558"/>
      <c r="E34" s="558"/>
      <c r="F34" s="558"/>
      <c r="G34" s="558"/>
      <c r="H34" s="558"/>
      <c r="I34" s="558"/>
      <c r="J34" s="558"/>
      <c r="K34" s="558"/>
      <c r="L34" s="558"/>
      <c r="M34" s="558"/>
      <c r="N34" s="558"/>
      <c r="O34" s="558"/>
      <c r="P34" s="559"/>
    </row>
    <row r="35" spans="1:37" s="17" customFormat="1" ht="9" customHeight="1" x14ac:dyDescent="0.35">
      <c r="A35" s="227"/>
      <c r="B35" s="153"/>
      <c r="C35" s="153"/>
      <c r="D35" s="153"/>
      <c r="E35" s="153"/>
      <c r="F35" s="153"/>
      <c r="G35" s="153"/>
      <c r="H35" s="153"/>
      <c r="I35" s="153"/>
      <c r="J35" s="153"/>
      <c r="K35" s="153"/>
      <c r="L35" s="153"/>
      <c r="M35" s="153"/>
      <c r="N35" s="153"/>
      <c r="O35" s="153"/>
      <c r="P35" s="153"/>
    </row>
    <row r="36" spans="1:37" s="17" customFormat="1" x14ac:dyDescent="0.35">
      <c r="A36" s="227"/>
      <c r="B36" s="18" t="s">
        <v>81</v>
      </c>
      <c r="G36" s="153"/>
    </row>
    <row r="37" spans="1:37" s="17" customFormat="1" x14ac:dyDescent="0.35">
      <c r="A37" s="227"/>
      <c r="B37" s="89" t="s">
        <v>386</v>
      </c>
      <c r="G37" s="153"/>
    </row>
    <row r="38" spans="1:37" s="17" customFormat="1" ht="6" customHeight="1" x14ac:dyDescent="0.35">
      <c r="A38" s="227"/>
      <c r="G38" s="153"/>
    </row>
    <row r="39" spans="1:37" s="17" customFormat="1" ht="99.75" customHeight="1" x14ac:dyDescent="0.35">
      <c r="A39" s="227"/>
      <c r="B39" s="500"/>
      <c r="C39" s="501"/>
      <c r="D39" s="501"/>
      <c r="E39" s="501"/>
      <c r="F39" s="501"/>
      <c r="G39" s="501"/>
      <c r="H39" s="501"/>
      <c r="I39" s="501"/>
      <c r="J39" s="501"/>
      <c r="K39" s="501"/>
      <c r="L39" s="501"/>
      <c r="M39" s="501"/>
      <c r="N39" s="501"/>
      <c r="O39" s="501"/>
      <c r="P39" s="502"/>
    </row>
    <row r="40" spans="1:37" s="17" customFormat="1" ht="9" customHeight="1" x14ac:dyDescent="0.35">
      <c r="A40" s="227"/>
      <c r="G40" s="153"/>
    </row>
    <row r="41" spans="1:37" s="17" customFormat="1" x14ac:dyDescent="0.35">
      <c r="A41" s="227"/>
      <c r="B41" s="89" t="s">
        <v>387</v>
      </c>
      <c r="G41" s="153"/>
    </row>
    <row r="42" spans="1:37" s="17" customFormat="1" ht="6" customHeight="1" x14ac:dyDescent="0.35">
      <c r="A42" s="227"/>
      <c r="G42" s="153"/>
    </row>
    <row r="43" spans="1:37" s="17" customFormat="1" ht="93" customHeight="1" x14ac:dyDescent="0.35">
      <c r="A43" s="227"/>
      <c r="B43" s="500"/>
      <c r="C43" s="501"/>
      <c r="D43" s="501"/>
      <c r="E43" s="501"/>
      <c r="F43" s="501"/>
      <c r="G43" s="501"/>
      <c r="H43" s="501"/>
      <c r="I43" s="501"/>
      <c r="J43" s="501"/>
      <c r="K43" s="501"/>
      <c r="L43" s="501"/>
      <c r="M43" s="501"/>
      <c r="N43" s="501"/>
      <c r="O43" s="501"/>
      <c r="P43" s="502"/>
    </row>
    <row r="44" spans="1:37" s="17" customFormat="1" ht="9" customHeight="1" x14ac:dyDescent="0.35">
      <c r="A44" s="227"/>
      <c r="G44" s="153"/>
    </row>
    <row r="45" spans="1:37" s="17" customFormat="1" x14ac:dyDescent="0.35">
      <c r="A45" s="227"/>
      <c r="B45" s="90" t="s">
        <v>388</v>
      </c>
      <c r="G45" s="153"/>
    </row>
    <row r="46" spans="1:37" ht="6" customHeight="1" x14ac:dyDescent="0.35">
      <c r="B46" s="17"/>
      <c r="C46" s="17"/>
      <c r="D46" s="17"/>
      <c r="E46" s="17"/>
      <c r="F46" s="17"/>
      <c r="S46" s="17"/>
      <c r="T46" s="17"/>
      <c r="U46" s="17"/>
    </row>
    <row r="47" spans="1:37" ht="83.25" customHeight="1" x14ac:dyDescent="0.35">
      <c r="B47" s="500"/>
      <c r="C47" s="501"/>
      <c r="D47" s="501"/>
      <c r="E47" s="501"/>
      <c r="F47" s="501"/>
      <c r="G47" s="501"/>
      <c r="H47" s="501"/>
      <c r="I47" s="501"/>
      <c r="J47" s="501"/>
      <c r="K47" s="501"/>
      <c r="L47" s="501"/>
      <c r="M47" s="501"/>
      <c r="N47" s="501"/>
      <c r="O47" s="501"/>
      <c r="P47" s="502"/>
      <c r="S47" s="154" t="s">
        <v>2</v>
      </c>
      <c r="AA47" s="17"/>
      <c r="AB47" s="153"/>
      <c r="AC47" s="154" t="s">
        <v>501</v>
      </c>
      <c r="AD47" s="153"/>
      <c r="AE47" s="153"/>
      <c r="AF47" s="153"/>
      <c r="AG47" s="153"/>
      <c r="AH47" s="153"/>
      <c r="AI47" s="153"/>
      <c r="AJ47" s="153"/>
      <c r="AK47" s="153"/>
    </row>
    <row r="48" spans="1:37" ht="20.25" customHeight="1" thickBot="1" x14ac:dyDescent="0.4">
      <c r="B48" s="17"/>
      <c r="C48" s="17"/>
      <c r="D48" s="17"/>
      <c r="E48" s="17"/>
      <c r="F48" s="17"/>
      <c r="R48" s="17"/>
      <c r="S48" s="67" t="str">
        <f>'QIA STAGE 1'!E4</f>
        <v/>
      </c>
      <c r="T48" s="67" t="str">
        <f>'QIA STAGE 1'!E5</f>
        <v/>
      </c>
      <c r="U48" s="67" t="str">
        <f>'QIA STAGE 1'!E6</f>
        <v/>
      </c>
      <c r="V48" s="67" t="str">
        <f>'QIA STAGE 1'!E7</f>
        <v/>
      </c>
      <c r="AA48" s="17"/>
      <c r="AB48" s="153"/>
      <c r="AC48" s="67" t="str">
        <f>'QIA STAGE 1'!E39</f>
        <v/>
      </c>
      <c r="AD48" s="67" t="str">
        <f>'QIA STAGE 1'!E40</f>
        <v/>
      </c>
    </row>
    <row r="49" spans="1:37" s="153" customFormat="1" ht="28.5" customHeight="1" thickBot="1" x14ac:dyDescent="0.6">
      <c r="A49" s="227"/>
      <c r="B49" s="575" t="s">
        <v>596</v>
      </c>
      <c r="C49" s="576"/>
      <c r="D49" s="576"/>
      <c r="E49" s="576"/>
      <c r="F49" s="576"/>
      <c r="G49" s="576"/>
      <c r="H49" s="576"/>
      <c r="I49" s="576"/>
      <c r="J49" s="576"/>
      <c r="K49" s="576"/>
      <c r="L49" s="576"/>
      <c r="M49" s="576"/>
      <c r="N49" s="576"/>
      <c r="O49" s="576"/>
      <c r="P49" s="577"/>
      <c r="S49" s="67"/>
      <c r="T49" s="67"/>
      <c r="U49" s="67"/>
      <c r="V49" s="67"/>
      <c r="AB49" s="153" t="s">
        <v>346</v>
      </c>
      <c r="AC49" s="153" t="str">
        <f>IF(AC48&gt;=0,AC48,"")</f>
        <v/>
      </c>
      <c r="AD49" s="153" t="str">
        <f>IF(AD48&gt;=0,AD48,"")</f>
        <v/>
      </c>
      <c r="AE49"/>
      <c r="AF49"/>
      <c r="AG49"/>
      <c r="AH49"/>
      <c r="AI49"/>
      <c r="AJ49"/>
      <c r="AK49"/>
    </row>
    <row r="50" spans="1:37" s="17" customFormat="1" x14ac:dyDescent="0.35">
      <c r="A50" s="227"/>
      <c r="C50" s="18" t="s">
        <v>561</v>
      </c>
      <c r="G50" s="153"/>
      <c r="R50" s="17" t="s">
        <v>346</v>
      </c>
      <c r="S50" s="17" t="str">
        <f>IF(S48&gt;=0,S48,"")</f>
        <v/>
      </c>
      <c r="T50" s="17" t="str">
        <f>IF(T48&gt;=0,T48,"")</f>
        <v/>
      </c>
      <c r="U50" s="17" t="str">
        <f>IF(U48&gt;=0,U48,"")</f>
        <v/>
      </c>
      <c r="V50" s="153" t="str">
        <f>IF(V48&gt;=0,V48,"")</f>
        <v/>
      </c>
      <c r="AB50" s="153" t="s">
        <v>347</v>
      </c>
      <c r="AC50" s="153" t="str">
        <f>IF(AC48&lt;0,AC48,"")</f>
        <v/>
      </c>
      <c r="AD50" s="153" t="str">
        <f>IF(AD48&lt;0,AD48,"")</f>
        <v/>
      </c>
      <c r="AE50" s="153"/>
      <c r="AF50" s="153"/>
      <c r="AG50" s="153"/>
      <c r="AH50" s="153"/>
      <c r="AI50" s="153"/>
      <c r="AJ50" s="153"/>
      <c r="AK50" s="153"/>
    </row>
    <row r="51" spans="1:37" s="17" customFormat="1" ht="30.75" customHeight="1" x14ac:dyDescent="0.35">
      <c r="A51" s="227"/>
      <c r="C51" s="221"/>
      <c r="D51" s="70"/>
      <c r="E51" s="560" t="s">
        <v>343</v>
      </c>
      <c r="F51" s="560"/>
      <c r="G51" s="561" t="s">
        <v>392</v>
      </c>
      <c r="H51" s="561"/>
      <c r="I51" s="560" t="s">
        <v>345</v>
      </c>
      <c r="J51" s="560"/>
      <c r="K51" s="560" t="s">
        <v>348</v>
      </c>
      <c r="L51" s="560"/>
      <c r="M51" s="560" t="s">
        <v>344</v>
      </c>
      <c r="N51" s="560"/>
      <c r="O51" s="235"/>
      <c r="P51" s="236"/>
      <c r="R51" s="172" t="s">
        <v>347</v>
      </c>
      <c r="S51" s="17" t="str">
        <f>IF(S48&lt;0,S48,"")</f>
        <v/>
      </c>
      <c r="T51" s="17" t="str">
        <f>IF(T48&lt;0,T48,"")</f>
        <v/>
      </c>
      <c r="U51" s="17" t="str">
        <f>IF(U48&lt;0,U48,"")</f>
        <v/>
      </c>
      <c r="V51" s="153" t="str">
        <f>IF(V48&lt;0,V48,"")</f>
        <v/>
      </c>
    </row>
    <row r="52" spans="1:37" s="17" customFormat="1" x14ac:dyDescent="0.35">
      <c r="A52" s="227"/>
      <c r="C52" s="564" t="s">
        <v>2</v>
      </c>
      <c r="D52" s="565"/>
      <c r="E52" s="494">
        <f>COUNTA('QIA STAGE 1'!D4:D7)</f>
        <v>0</v>
      </c>
      <c r="F52" s="494"/>
      <c r="G52" s="498">
        <f>COUNTBLANK('QIA STAGE 1'!E4:E7)</f>
        <v>4</v>
      </c>
      <c r="H52" s="498"/>
      <c r="I52" s="492">
        <f>COUNTIF('QIA STAGE 1'!E4:E7,"&gt;0")</f>
        <v>0</v>
      </c>
      <c r="J52" s="492"/>
      <c r="K52" s="494">
        <f>COUNTIF('QIA STAGE 1'!E4:E7,"0")</f>
        <v>0</v>
      </c>
      <c r="L52" s="494"/>
      <c r="M52" s="496">
        <f>COUNTIF('QIA STAGE 1'!E4:E7,"&lt;0")</f>
        <v>0</v>
      </c>
      <c r="N52" s="496"/>
      <c r="O52" s="169"/>
      <c r="P52" s="170"/>
      <c r="Q52" s="238"/>
      <c r="S52" s="154" t="s">
        <v>79</v>
      </c>
      <c r="AB52" s="153"/>
      <c r="AC52" s="154" t="s">
        <v>618</v>
      </c>
      <c r="AD52" s="153"/>
      <c r="AE52" s="153"/>
      <c r="AF52" s="153"/>
    </row>
    <row r="53" spans="1:37" s="17" customFormat="1" x14ac:dyDescent="0.35">
      <c r="A53" s="227"/>
      <c r="C53" s="467" t="s">
        <v>79</v>
      </c>
      <c r="D53" s="468"/>
      <c r="E53" s="494">
        <f>COUNTA('QIA STAGE 1'!D8:D14)</f>
        <v>0</v>
      </c>
      <c r="F53" s="494"/>
      <c r="G53" s="498">
        <f>COUNTBLANK('QIA STAGE 1'!E8:E14)</f>
        <v>7</v>
      </c>
      <c r="H53" s="498"/>
      <c r="I53" s="492">
        <f>COUNTIF('QIA STAGE 1'!E8:E14,"&gt;0")</f>
        <v>0</v>
      </c>
      <c r="J53" s="492"/>
      <c r="K53" s="494">
        <f>COUNTIF('QIA STAGE 1'!E8:E14,"0")</f>
        <v>0</v>
      </c>
      <c r="L53" s="494"/>
      <c r="M53" s="496">
        <f>COUNTIF('QIA STAGE 1'!E8:E14,"&lt;0")</f>
        <v>0</v>
      </c>
      <c r="N53" s="496"/>
      <c r="O53" s="169"/>
      <c r="P53" s="170"/>
      <c r="Q53" s="238"/>
      <c r="S53" s="67" t="str">
        <f>'QIA STAGE 1'!E8</f>
        <v/>
      </c>
      <c r="T53" s="67" t="str">
        <f>'QIA STAGE 1'!E9</f>
        <v/>
      </c>
      <c r="U53" s="67" t="str">
        <f>'QIA STAGE 1'!E10</f>
        <v/>
      </c>
      <c r="V53" s="67" t="str">
        <f>'QIA STAGE 1'!E11</f>
        <v/>
      </c>
      <c r="W53" s="67" t="str">
        <f>'QIA STAGE 1'!E12</f>
        <v/>
      </c>
      <c r="X53" s="67" t="str">
        <f>'QIA STAGE 1'!E13</f>
        <v/>
      </c>
      <c r="Y53" s="67" t="str">
        <f>'QIA STAGE 1'!E14</f>
        <v/>
      </c>
      <c r="AB53" s="153"/>
      <c r="AC53" s="67" t="str">
        <f>'QIA STAGE 1'!E41</f>
        <v/>
      </c>
      <c r="AD53"/>
      <c r="AE53"/>
      <c r="AF53"/>
    </row>
    <row r="54" spans="1:37" s="17" customFormat="1" x14ac:dyDescent="0.35">
      <c r="A54" s="227"/>
      <c r="C54" s="467" t="s">
        <v>233</v>
      </c>
      <c r="D54" s="468"/>
      <c r="E54" s="494">
        <f>COUNTA('QIA STAGE 1'!D15:D20)</f>
        <v>0</v>
      </c>
      <c r="F54" s="494"/>
      <c r="G54" s="498">
        <f>COUNTBLANK('QIA STAGE 1'!E15:E20)</f>
        <v>6</v>
      </c>
      <c r="H54" s="498"/>
      <c r="I54" s="492">
        <f>COUNTIF('QIA STAGE 1'!E15:E20,"&gt;0")</f>
        <v>0</v>
      </c>
      <c r="J54" s="492"/>
      <c r="K54" s="494">
        <f>COUNTIF('QIA STAGE 1'!E15:E20,"0")</f>
        <v>0</v>
      </c>
      <c r="L54" s="494"/>
      <c r="M54" s="496">
        <f>COUNTIF('QIA STAGE 1'!E15:E20,"&lt;0")</f>
        <v>0</v>
      </c>
      <c r="N54" s="496"/>
      <c r="O54" s="169"/>
      <c r="P54" s="170"/>
      <c r="R54" s="172" t="s">
        <v>346</v>
      </c>
      <c r="S54" s="17" t="str">
        <f t="shared" ref="S54:Y54" si="0">IF(S53&gt;=0,S53,"")</f>
        <v/>
      </c>
      <c r="T54" s="17" t="str">
        <f t="shared" si="0"/>
        <v/>
      </c>
      <c r="U54" s="17" t="str">
        <f t="shared" si="0"/>
        <v/>
      </c>
      <c r="V54" s="17" t="str">
        <f t="shared" si="0"/>
        <v/>
      </c>
      <c r="W54" s="17" t="str">
        <f t="shared" si="0"/>
        <v/>
      </c>
      <c r="X54" s="17" t="str">
        <f t="shared" si="0"/>
        <v/>
      </c>
      <c r="Y54" s="153" t="str">
        <f t="shared" si="0"/>
        <v/>
      </c>
      <c r="AB54" s="153"/>
      <c r="AC54" s="67"/>
      <c r="AD54"/>
      <c r="AE54"/>
      <c r="AF54"/>
    </row>
    <row r="55" spans="1:37" s="17" customFormat="1" x14ac:dyDescent="0.35">
      <c r="A55" s="227"/>
      <c r="C55" s="467" t="s">
        <v>234</v>
      </c>
      <c r="D55" s="468"/>
      <c r="E55" s="494">
        <f>COUNTA('QIA STAGE 1'!D21:D24)</f>
        <v>0</v>
      </c>
      <c r="F55" s="494"/>
      <c r="G55" s="498">
        <f>COUNTBLANK('QIA STAGE 1'!E21:E24)</f>
        <v>4</v>
      </c>
      <c r="H55" s="498"/>
      <c r="I55" s="492">
        <f>COUNTIF('QIA STAGE 1'!E21:E24,"&gt;0")</f>
        <v>0</v>
      </c>
      <c r="J55" s="492"/>
      <c r="K55" s="494">
        <f>COUNTIF('QIA STAGE 1'!E21:E24,"0")</f>
        <v>0</v>
      </c>
      <c r="L55" s="494"/>
      <c r="M55" s="496">
        <f>COUNTIF('QIA STAGE 1'!E21:E24,"&lt;0")</f>
        <v>0</v>
      </c>
      <c r="N55" s="496"/>
      <c r="O55" s="169"/>
      <c r="P55" s="170"/>
      <c r="R55" s="172" t="s">
        <v>347</v>
      </c>
      <c r="S55" s="17" t="str">
        <f t="shared" ref="S55:Y55" si="1">IF(S53&lt;0,S53,"")</f>
        <v/>
      </c>
      <c r="T55" s="17" t="str">
        <f t="shared" si="1"/>
        <v/>
      </c>
      <c r="U55" s="17" t="str">
        <f t="shared" si="1"/>
        <v/>
      </c>
      <c r="V55" s="17" t="str">
        <f t="shared" si="1"/>
        <v/>
      </c>
      <c r="W55" s="17" t="str">
        <f t="shared" si="1"/>
        <v/>
      </c>
      <c r="X55" s="17" t="str">
        <f t="shared" si="1"/>
        <v/>
      </c>
      <c r="Y55" s="17" t="str">
        <f t="shared" si="1"/>
        <v/>
      </c>
      <c r="AB55" s="153" t="s">
        <v>346</v>
      </c>
      <c r="AC55" s="153" t="str">
        <f>IF(AC53&gt;=0,AC53,"")</f>
        <v/>
      </c>
      <c r="AD55"/>
      <c r="AE55"/>
      <c r="AF55"/>
    </row>
    <row r="56" spans="1:37" s="17" customFormat="1" x14ac:dyDescent="0.35">
      <c r="A56" s="227"/>
      <c r="C56" s="345" t="s">
        <v>235</v>
      </c>
      <c r="D56" s="346"/>
      <c r="E56" s="494">
        <f>COUNTA('QIA STAGE 1'!D25:D29)</f>
        <v>0</v>
      </c>
      <c r="F56" s="494"/>
      <c r="G56" s="498">
        <f>COUNTBLANK('QIA STAGE 1'!E25:E29)</f>
        <v>5</v>
      </c>
      <c r="H56" s="498"/>
      <c r="I56" s="492">
        <f>COUNTIF('QIA STAGE 1'!E25:E29,"&gt;0")</f>
        <v>0</v>
      </c>
      <c r="J56" s="492"/>
      <c r="K56" s="494">
        <f>COUNTIF('QIA STAGE 1'!E25:E29,"0")</f>
        <v>0</v>
      </c>
      <c r="L56" s="494"/>
      <c r="M56" s="496">
        <f>COUNTIF('QIA STAGE 1'!E25:E29,"&lt;0")</f>
        <v>0</v>
      </c>
      <c r="N56" s="496"/>
      <c r="O56" s="169"/>
      <c r="P56" s="170"/>
      <c r="Q56" s="238"/>
      <c r="S56" s="154" t="s">
        <v>233</v>
      </c>
      <c r="AB56" s="172" t="s">
        <v>347</v>
      </c>
      <c r="AC56" s="153" t="str">
        <f>IF(AC53&lt;0,AC53,"")</f>
        <v/>
      </c>
      <c r="AD56"/>
      <c r="AE56"/>
      <c r="AF56"/>
    </row>
    <row r="57" spans="1:37" s="17" customFormat="1" x14ac:dyDescent="0.35">
      <c r="A57" s="227"/>
      <c r="C57" s="345" t="s">
        <v>236</v>
      </c>
      <c r="D57" s="346"/>
      <c r="E57" s="494">
        <f>COUNTA('QIA STAGE 1'!D30:D38)</f>
        <v>0</v>
      </c>
      <c r="F57" s="494"/>
      <c r="G57" s="498">
        <f>COUNTBLANK('QIA STAGE 1'!E30:E38)</f>
        <v>9</v>
      </c>
      <c r="H57" s="498"/>
      <c r="I57" s="492">
        <f>COUNTIF('QIA STAGE 1'!E30:E38,"&gt;0")</f>
        <v>0</v>
      </c>
      <c r="J57" s="492"/>
      <c r="K57" s="494">
        <f>COUNTIF('QIA STAGE 1'!E30:E38,"0")</f>
        <v>0</v>
      </c>
      <c r="L57" s="494"/>
      <c r="M57" s="496">
        <f>COUNTIF('QIA STAGE 1'!E30:E38,"&lt;0")</f>
        <v>0</v>
      </c>
      <c r="N57" s="496"/>
      <c r="O57" s="169"/>
      <c r="P57" s="170"/>
      <c r="Q57" s="238"/>
      <c r="S57" s="67" t="str">
        <f>'QIA STAGE 1'!E15</f>
        <v/>
      </c>
      <c r="T57" s="67" t="str">
        <f>'QIA STAGE 1'!E16</f>
        <v/>
      </c>
      <c r="U57" s="67" t="str">
        <f>'QIA STAGE 1'!E17</f>
        <v/>
      </c>
      <c r="V57" s="67" t="str">
        <f>'QIA STAGE 1'!E18</f>
        <v/>
      </c>
      <c r="W57" s="67" t="str">
        <f>'QIA STAGE 1'!E19</f>
        <v/>
      </c>
      <c r="X57" s="67" t="str">
        <f>'QIA STAGE 1'!E20</f>
        <v/>
      </c>
      <c r="AD57"/>
      <c r="AE57"/>
      <c r="AF57"/>
    </row>
    <row r="58" spans="1:37" s="153" customFormat="1" x14ac:dyDescent="0.35">
      <c r="A58" s="227"/>
      <c r="C58" s="345" t="s">
        <v>501</v>
      </c>
      <c r="D58" s="346"/>
      <c r="E58" s="494">
        <f>COUNTA('QIA STAGE 1'!D39:D40)</f>
        <v>0</v>
      </c>
      <c r="F58" s="494"/>
      <c r="G58" s="498">
        <f>COUNTBLANK('QIA STAGE 1'!E39:E40)</f>
        <v>2</v>
      </c>
      <c r="H58" s="498"/>
      <c r="I58" s="492">
        <f>COUNTIF('QIA STAGE 1'!E39:E40,"&gt;0")</f>
        <v>0</v>
      </c>
      <c r="J58" s="492"/>
      <c r="K58" s="494">
        <f>COUNTIF('QIA STAGE 1'!E39:E40,"0")</f>
        <v>0</v>
      </c>
      <c r="L58" s="494"/>
      <c r="M58" s="496">
        <f>COUNTIF('QIA STAGE 1'!E39:E40,"&lt;0")</f>
        <v>0</v>
      </c>
      <c r="N58" s="496"/>
      <c r="O58" s="169"/>
      <c r="P58" s="170"/>
      <c r="Q58" s="238"/>
      <c r="S58" s="67"/>
      <c r="T58" s="67"/>
      <c r="U58" s="67"/>
      <c r="V58" s="67"/>
      <c r="W58" s="67"/>
      <c r="X58" s="67"/>
      <c r="AD58"/>
      <c r="AE58"/>
      <c r="AF58"/>
    </row>
    <row r="59" spans="1:37" s="153" customFormat="1" x14ac:dyDescent="0.35">
      <c r="A59" s="227"/>
      <c r="C59" s="345" t="s">
        <v>618</v>
      </c>
      <c r="D59" s="346"/>
      <c r="E59" s="556">
        <f>COUNTA('QIA STAGE 1'!D41)</f>
        <v>0</v>
      </c>
      <c r="F59" s="556"/>
      <c r="G59" s="498">
        <f>COUNTBLANK('QIA STAGE 1'!E41)</f>
        <v>1</v>
      </c>
      <c r="H59" s="498"/>
      <c r="I59" s="492">
        <f>COUNTIF('QIA STAGE 1'!E41,"&gt;0")</f>
        <v>0</v>
      </c>
      <c r="J59" s="492"/>
      <c r="K59" s="494">
        <f>COUNTIF('QIA STAGE 1'!E41,"0")</f>
        <v>0</v>
      </c>
      <c r="L59" s="494"/>
      <c r="M59" s="496">
        <f>COUNTIF('QIA STAGE 1'!E41,"&lt;0")</f>
        <v>0</v>
      </c>
      <c r="N59" s="496"/>
      <c r="O59" s="169"/>
      <c r="P59" s="170"/>
      <c r="Q59" s="238"/>
      <c r="S59" s="67"/>
      <c r="T59" s="67"/>
      <c r="U59" s="67"/>
      <c r="V59" s="67"/>
      <c r="W59" s="67"/>
      <c r="X59" s="67"/>
    </row>
    <row r="60" spans="1:37" s="153" customFormat="1" x14ac:dyDescent="0.35">
      <c r="A60" s="227"/>
      <c r="C60" s="467" t="s">
        <v>773</v>
      </c>
      <c r="D60" s="468"/>
      <c r="E60" s="495">
        <f>COUNTA('QIA STAGE 1'!D42)</f>
        <v>0</v>
      </c>
      <c r="F60" s="495"/>
      <c r="G60" s="491">
        <f>COUNTBLANK('QIA STAGE 1'!E42)</f>
        <v>1</v>
      </c>
      <c r="H60" s="491"/>
      <c r="I60" s="493">
        <f>COUNTIF('QIA STAGE 1'!E42,"&gt;0")</f>
        <v>0</v>
      </c>
      <c r="J60" s="493"/>
      <c r="K60" s="495">
        <f>COUNTIF('QIA STAGE 1'!E42,"0")</f>
        <v>0</v>
      </c>
      <c r="L60" s="495"/>
      <c r="M60" s="497">
        <f>COUNTIF('QIA STAGE 1'!E42,"&lt;0")</f>
        <v>0</v>
      </c>
      <c r="N60" s="497"/>
      <c r="O60" s="169"/>
      <c r="P60" s="170"/>
      <c r="Q60" s="238"/>
      <c r="S60" s="67"/>
      <c r="T60" s="67"/>
      <c r="U60" s="67"/>
      <c r="V60" s="67"/>
      <c r="W60" s="67"/>
      <c r="X60" s="67"/>
    </row>
    <row r="61" spans="1:37" s="17" customFormat="1" ht="21" customHeight="1" x14ac:dyDescent="0.35">
      <c r="A61" s="227"/>
      <c r="C61" s="222" t="s">
        <v>342</v>
      </c>
      <c r="D61" s="71"/>
      <c r="E61" s="554">
        <f>SUM(E52:F60)</f>
        <v>0</v>
      </c>
      <c r="F61" s="554"/>
      <c r="G61" s="554">
        <f>SUM(G52:H60)</f>
        <v>39</v>
      </c>
      <c r="H61" s="554"/>
      <c r="I61" s="554">
        <f>SUM(I52:J60)</f>
        <v>0</v>
      </c>
      <c r="J61" s="554"/>
      <c r="K61" s="554">
        <f>SUM(K52:L60)</f>
        <v>0</v>
      </c>
      <c r="L61" s="554"/>
      <c r="M61" s="555">
        <f>SUM(M52:N60)</f>
        <v>0</v>
      </c>
      <c r="N61" s="555"/>
      <c r="O61" s="237"/>
      <c r="P61" s="236"/>
      <c r="R61" s="238" t="s">
        <v>346</v>
      </c>
      <c r="S61" s="17" t="str">
        <f t="shared" ref="S61:X61" si="2">IF(S57&gt;=0,S57,"")</f>
        <v/>
      </c>
      <c r="T61" s="17" t="str">
        <f t="shared" si="2"/>
        <v/>
      </c>
      <c r="U61" s="17" t="str">
        <f t="shared" si="2"/>
        <v/>
      </c>
      <c r="V61" s="17" t="str">
        <f t="shared" si="2"/>
        <v/>
      </c>
      <c r="W61" s="17" t="str">
        <f t="shared" si="2"/>
        <v/>
      </c>
      <c r="X61" s="153" t="str">
        <f t="shared" si="2"/>
        <v/>
      </c>
    </row>
    <row r="62" spans="1:37" s="17" customFormat="1" x14ac:dyDescent="0.35">
      <c r="A62" s="227"/>
      <c r="B62" s="18"/>
      <c r="G62" s="153"/>
      <c r="R62" s="17" t="s">
        <v>347</v>
      </c>
      <c r="S62" s="17" t="str">
        <f t="shared" ref="S62:X62" si="3">IF(S57&lt;0,S57,"")</f>
        <v/>
      </c>
      <c r="T62" s="17" t="str">
        <f t="shared" si="3"/>
        <v/>
      </c>
      <c r="U62" s="17" t="str">
        <f t="shared" si="3"/>
        <v/>
      </c>
      <c r="V62" s="17" t="str">
        <f t="shared" si="3"/>
        <v/>
      </c>
      <c r="W62" s="17" t="str">
        <f t="shared" si="3"/>
        <v/>
      </c>
      <c r="X62" s="17" t="str">
        <f t="shared" si="3"/>
        <v/>
      </c>
    </row>
    <row r="63" spans="1:37" s="17" customFormat="1" x14ac:dyDescent="0.35">
      <c r="A63" s="227"/>
      <c r="B63" s="18"/>
      <c r="G63" s="153"/>
      <c r="S63" s="154" t="s">
        <v>234</v>
      </c>
    </row>
    <row r="64" spans="1:37" s="17" customFormat="1" x14ac:dyDescent="0.35">
      <c r="A64" s="227"/>
      <c r="B64" s="18"/>
      <c r="G64" s="153"/>
      <c r="S64" s="67" t="str">
        <f>'QIA STAGE 1'!E21</f>
        <v/>
      </c>
      <c r="T64" s="67" t="str">
        <f>'QIA STAGE 1'!E22</f>
        <v/>
      </c>
      <c r="U64" s="67" t="str">
        <f>'QIA STAGE 1'!E23</f>
        <v/>
      </c>
      <c r="V64" s="67" t="str">
        <f>'QIA STAGE 1'!E24</f>
        <v/>
      </c>
    </row>
    <row r="65" spans="1:27" x14ac:dyDescent="0.35">
      <c r="R65" s="17" t="s">
        <v>346</v>
      </c>
      <c r="S65" s="17" t="str">
        <f>IF(S64&gt;=0,S64,"")</f>
        <v/>
      </c>
      <c r="T65" s="17" t="str">
        <f>IF(T64&gt;=0,T64,"")</f>
        <v/>
      </c>
      <c r="U65" s="17" t="str">
        <f>IF(U64&gt;=0,U64,"")</f>
        <v/>
      </c>
      <c r="V65" s="17" t="str">
        <f>IF(V64&gt;=0,V64,"")</f>
        <v/>
      </c>
      <c r="W65" s="17"/>
      <c r="X65" s="17"/>
      <c r="Y65" s="17"/>
    </row>
    <row r="66" spans="1:27" x14ac:dyDescent="0.35">
      <c r="R66" s="17" t="s">
        <v>347</v>
      </c>
      <c r="S66" s="17" t="str">
        <f>IF(S64&lt;0,S64,"")</f>
        <v/>
      </c>
      <c r="T66" s="17" t="str">
        <f>IF(T64&lt;0,T64,"")</f>
        <v/>
      </c>
      <c r="U66" s="17" t="str">
        <f>IF(U64&lt;0,U64,"")</f>
        <v/>
      </c>
      <c r="V66" s="17" t="str">
        <f>IF(V64&lt;0,V64,"")</f>
        <v/>
      </c>
      <c r="W66" s="17"/>
      <c r="X66" s="17"/>
    </row>
    <row r="67" spans="1:27" x14ac:dyDescent="0.35">
      <c r="R67" s="17"/>
      <c r="S67" s="154" t="s">
        <v>235</v>
      </c>
    </row>
    <row r="68" spans="1:27" x14ac:dyDescent="0.35">
      <c r="R68" s="17"/>
      <c r="S68" s="67" t="str">
        <f>'QIA STAGE 1'!E25</f>
        <v/>
      </c>
      <c r="T68" s="67" t="str">
        <f>'QIA STAGE 1'!E26</f>
        <v/>
      </c>
      <c r="U68" s="67" t="str">
        <f>'QIA STAGE 1'!E27</f>
        <v/>
      </c>
      <c r="V68" s="67" t="str">
        <f>'QIA STAGE 1'!E28</f>
        <v/>
      </c>
      <c r="W68" s="67" t="str">
        <f>'QIA STAGE 1'!E29</f>
        <v/>
      </c>
    </row>
    <row r="69" spans="1:27" x14ac:dyDescent="0.35">
      <c r="R69" s="17" t="s">
        <v>346</v>
      </c>
      <c r="S69" s="17" t="str">
        <f>IF(S68&gt;=0,S68,"")</f>
        <v/>
      </c>
      <c r="T69" s="17" t="str">
        <f>IF(T68&gt;=0,T68,"")</f>
        <v/>
      </c>
      <c r="U69" s="17" t="str">
        <f>IF(U68&gt;=0,U68,"")</f>
        <v/>
      </c>
      <c r="V69" s="17" t="str">
        <f>IF(V68&gt;=0,V68,"")</f>
        <v/>
      </c>
      <c r="W69" s="153" t="str">
        <f>IF(W68&gt;=0,W68,"")</f>
        <v/>
      </c>
    </row>
    <row r="70" spans="1:27" x14ac:dyDescent="0.35">
      <c r="R70" s="17" t="s">
        <v>347</v>
      </c>
      <c r="S70" s="17" t="str">
        <f>IF(S68&lt;0,S68,"")</f>
        <v/>
      </c>
      <c r="T70" s="17" t="str">
        <f>IF(T68&lt;0,T68,"")</f>
        <v/>
      </c>
      <c r="U70" s="17" t="str">
        <f>IF(U68&lt;0,U68,"")</f>
        <v/>
      </c>
      <c r="V70" s="17" t="str">
        <f>IF(V68&lt;0,V68,"")</f>
        <v/>
      </c>
      <c r="W70" s="153" t="str">
        <f>IF(W68&lt;0,W68,"")</f>
        <v/>
      </c>
    </row>
    <row r="71" spans="1:27" x14ac:dyDescent="0.35">
      <c r="R71" s="17"/>
      <c r="S71" s="154" t="s">
        <v>236</v>
      </c>
    </row>
    <row r="72" spans="1:27" x14ac:dyDescent="0.35">
      <c r="R72" s="17"/>
      <c r="S72" s="67" t="str">
        <f>'QIA STAGE 1'!E30</f>
        <v/>
      </c>
      <c r="T72" s="67" t="str">
        <f>'QIA STAGE 1'!E31</f>
        <v/>
      </c>
      <c r="U72" s="67" t="str">
        <f>'QIA STAGE 1'!E32</f>
        <v/>
      </c>
      <c r="V72" s="67" t="str">
        <f>'QIA STAGE 1'!E33</f>
        <v/>
      </c>
      <c r="W72" s="67" t="str">
        <f>'QIA STAGE 1'!E34</f>
        <v/>
      </c>
      <c r="X72" s="67" t="str">
        <f>'QIA STAGE 1'!E35</f>
        <v/>
      </c>
      <c r="Y72" s="67" t="str">
        <f>'QIA STAGE 1'!E36</f>
        <v/>
      </c>
      <c r="Z72" s="67" t="str">
        <f>'QIA STAGE 1'!E37</f>
        <v/>
      </c>
      <c r="AA72" s="67" t="str">
        <f>'QIA STAGE 1'!E38</f>
        <v/>
      </c>
    </row>
    <row r="73" spans="1:27" x14ac:dyDescent="0.35">
      <c r="R73" s="17" t="s">
        <v>346</v>
      </c>
      <c r="S73" s="17" t="str">
        <f t="shared" ref="S73:AA73" si="4">IF(S72&gt;=0,S72,"")</f>
        <v/>
      </c>
      <c r="T73" s="17" t="str">
        <f t="shared" si="4"/>
        <v/>
      </c>
      <c r="U73" s="17" t="str">
        <f t="shared" si="4"/>
        <v/>
      </c>
      <c r="V73" s="17" t="str">
        <f t="shared" si="4"/>
        <v/>
      </c>
      <c r="W73" s="17" t="str">
        <f t="shared" si="4"/>
        <v/>
      </c>
      <c r="X73" s="17" t="str">
        <f t="shared" si="4"/>
        <v/>
      </c>
      <c r="Y73" s="17" t="str">
        <f t="shared" si="4"/>
        <v/>
      </c>
      <c r="Z73" s="17" t="str">
        <f t="shared" si="4"/>
        <v/>
      </c>
      <c r="AA73" s="153" t="str">
        <f t="shared" si="4"/>
        <v/>
      </c>
    </row>
    <row r="74" spans="1:27" x14ac:dyDescent="0.35">
      <c r="R74" s="17" t="s">
        <v>347</v>
      </c>
      <c r="S74" s="17" t="str">
        <f t="shared" ref="S74:Z74" si="5">IF(S72&lt;0,S72,"")</f>
        <v/>
      </c>
      <c r="T74" s="17" t="str">
        <f t="shared" si="5"/>
        <v/>
      </c>
      <c r="U74" s="17" t="str">
        <f t="shared" si="5"/>
        <v/>
      </c>
      <c r="V74" s="17" t="str">
        <f t="shared" si="5"/>
        <v/>
      </c>
      <c r="W74" s="17" t="str">
        <f t="shared" si="5"/>
        <v/>
      </c>
      <c r="X74" s="17" t="str">
        <f t="shared" si="5"/>
        <v/>
      </c>
      <c r="Y74" s="17" t="str">
        <f t="shared" si="5"/>
        <v/>
      </c>
      <c r="Z74" s="153" t="str">
        <f t="shared" si="5"/>
        <v/>
      </c>
      <c r="AA74" s="153" t="str">
        <f>IF(AA72&lt;0,AA72,"")</f>
        <v/>
      </c>
    </row>
    <row r="75" spans="1:27" x14ac:dyDescent="0.35">
      <c r="S75" s="17"/>
    </row>
    <row r="76" spans="1:27" s="153" customFormat="1" x14ac:dyDescent="0.35">
      <c r="A76" s="227"/>
    </row>
    <row r="77" spans="1:27" s="153" customFormat="1" x14ac:dyDescent="0.35">
      <c r="A77" s="227"/>
    </row>
    <row r="78" spans="1:27" s="153" customFormat="1" x14ac:dyDescent="0.35">
      <c r="A78" s="227"/>
    </row>
    <row r="79" spans="1:27" ht="24" customHeight="1" x14ac:dyDescent="0.35">
      <c r="S79" s="17"/>
    </row>
    <row r="80" spans="1:27" x14ac:dyDescent="0.35">
      <c r="B80" s="18" t="s">
        <v>82</v>
      </c>
      <c r="S80" s="17"/>
    </row>
    <row r="81" spans="1:29" ht="34.5" customHeight="1" x14ac:dyDescent="0.35">
      <c r="B81" s="551" t="s">
        <v>781</v>
      </c>
      <c r="C81" s="552"/>
      <c r="D81" s="552"/>
      <c r="E81" s="552"/>
      <c r="F81" s="552"/>
      <c r="G81" s="552"/>
      <c r="H81" s="552"/>
      <c r="I81" s="552"/>
      <c r="J81" s="552"/>
      <c r="K81" s="552"/>
      <c r="L81" s="552"/>
      <c r="M81" s="552"/>
      <c r="N81" s="552"/>
      <c r="O81" s="552"/>
      <c r="P81" s="553"/>
      <c r="S81" s="17"/>
    </row>
    <row r="82" spans="1:29" s="17" customFormat="1" ht="31.5" customHeight="1" x14ac:dyDescent="0.35">
      <c r="A82" s="227"/>
      <c r="B82" s="542" t="str">
        <f>VLOOKUP(B81,'QIA STAGE 1'!I44:J47,2,FALSE)</f>
        <v>No negative scores for Patient Safety, Patient Experience or Clinical Effectiveness, and scores of no less than -1 for Productivity &amp; Innovation, Prevention and Operational Impact</v>
      </c>
      <c r="C82" s="542"/>
      <c r="D82" s="542"/>
      <c r="E82" s="542"/>
      <c r="F82" s="542"/>
      <c r="G82" s="542"/>
      <c r="H82" s="542"/>
      <c r="I82" s="542"/>
      <c r="J82" s="542"/>
      <c r="K82" s="542"/>
      <c r="L82" s="542"/>
      <c r="M82" s="542"/>
      <c r="N82" s="542"/>
      <c r="O82" s="542"/>
      <c r="P82" s="542"/>
    </row>
    <row r="83" spans="1:29" ht="18.5" x14ac:dyDescent="0.35">
      <c r="B83" s="543" t="str">
        <f>VLOOKUP(B81,'QIA STAGE 1'!I44:K47,3,FALSE)</f>
        <v>RISK TO BE MITIGATED PRIOR TO COMMENCEMENT</v>
      </c>
      <c r="C83" s="543"/>
      <c r="D83" s="543"/>
      <c r="E83" s="543"/>
      <c r="F83" s="543"/>
      <c r="G83" s="543"/>
      <c r="H83" s="543"/>
      <c r="I83" s="543"/>
      <c r="J83" s="543"/>
      <c r="K83" s="543"/>
      <c r="L83" s="543"/>
      <c r="M83" s="543"/>
      <c r="N83" s="543"/>
      <c r="O83" s="543"/>
      <c r="P83" s="543"/>
      <c r="S83" s="17"/>
    </row>
    <row r="84" spans="1:29" s="17" customFormat="1" ht="39.75" customHeight="1" x14ac:dyDescent="0.35">
      <c r="A84" s="227"/>
      <c r="B84" s="543" t="s">
        <v>580</v>
      </c>
      <c r="C84" s="543"/>
      <c r="D84" s="543"/>
      <c r="E84" s="543"/>
      <c r="F84" s="543"/>
      <c r="G84" s="543"/>
      <c r="H84" s="543"/>
      <c r="I84" s="543"/>
      <c r="J84" s="548"/>
      <c r="K84" s="549"/>
      <c r="L84" s="549"/>
      <c r="M84" s="549"/>
      <c r="N84" s="549"/>
      <c r="O84" s="549"/>
      <c r="P84" s="550"/>
    </row>
    <row r="85" spans="1:29" x14ac:dyDescent="0.35">
      <c r="B85" s="18" t="s">
        <v>358</v>
      </c>
      <c r="C85" s="17"/>
      <c r="D85" s="17"/>
      <c r="E85" s="17"/>
      <c r="F85" s="17"/>
      <c r="H85" s="17"/>
      <c r="I85" s="17"/>
      <c r="J85" s="17"/>
      <c r="K85" s="17"/>
      <c r="L85" s="17"/>
      <c r="M85" s="17"/>
      <c r="N85" s="17"/>
      <c r="O85" s="17"/>
      <c r="P85" s="17"/>
      <c r="S85" s="17"/>
    </row>
    <row r="86" spans="1:29" ht="34.5" customHeight="1" x14ac:dyDescent="0.35">
      <c r="B86" s="545" t="s">
        <v>352</v>
      </c>
      <c r="C86" s="546"/>
      <c r="D86" s="546"/>
      <c r="E86" s="546"/>
      <c r="F86" s="546"/>
      <c r="G86" s="546"/>
      <c r="H86" s="546"/>
      <c r="I86" s="546"/>
      <c r="J86" s="546"/>
      <c r="K86" s="546"/>
      <c r="L86" s="546"/>
      <c r="M86" s="546"/>
      <c r="N86" s="546"/>
      <c r="O86" s="546"/>
      <c r="P86" s="547"/>
    </row>
    <row r="87" spans="1:29" x14ac:dyDescent="0.35">
      <c r="B87" s="68"/>
      <c r="C87" s="68"/>
      <c r="D87" s="68"/>
      <c r="E87" s="68"/>
      <c r="F87" s="68"/>
      <c r="G87" s="68"/>
      <c r="H87" s="68"/>
      <c r="I87" s="68"/>
      <c r="J87" s="68"/>
    </row>
    <row r="88" spans="1:29" x14ac:dyDescent="0.35">
      <c r="B88" s="18" t="s">
        <v>359</v>
      </c>
      <c r="C88" s="17"/>
      <c r="F88" s="68"/>
      <c r="G88" s="68"/>
      <c r="H88" s="68"/>
      <c r="I88" s="68"/>
      <c r="J88" s="68"/>
    </row>
    <row r="89" spans="1:29" s="17" customFormat="1" ht="6" customHeight="1" x14ac:dyDescent="0.35">
      <c r="A89" s="227"/>
      <c r="G89" s="153"/>
    </row>
    <row r="90" spans="1:29" ht="97.5" customHeight="1" x14ac:dyDescent="0.35">
      <c r="B90" s="539"/>
      <c r="C90" s="540"/>
      <c r="D90" s="540"/>
      <c r="E90" s="540"/>
      <c r="F90" s="540"/>
      <c r="G90" s="540"/>
      <c r="H90" s="540"/>
      <c r="I90" s="540"/>
      <c r="J90" s="540"/>
      <c r="K90" s="540"/>
      <c r="L90" s="540"/>
      <c r="M90" s="540"/>
      <c r="N90" s="540"/>
      <c r="O90" s="540"/>
      <c r="P90" s="541"/>
    </row>
    <row r="91" spans="1:29" x14ac:dyDescent="0.35">
      <c r="E91" s="17"/>
      <c r="F91" s="68"/>
      <c r="G91" s="68"/>
      <c r="H91" s="68"/>
      <c r="I91" s="68"/>
      <c r="J91" s="68"/>
      <c r="U91" s="17"/>
    </row>
    <row r="92" spans="1:29" ht="31" x14ac:dyDescent="0.35">
      <c r="B92" s="544" t="s">
        <v>396</v>
      </c>
      <c r="C92" s="544"/>
      <c r="D92" s="544"/>
      <c r="E92" s="544"/>
      <c r="F92" s="544"/>
      <c r="G92" s="544"/>
      <c r="H92" s="544"/>
      <c r="I92" s="544"/>
      <c r="J92" s="544"/>
      <c r="K92" s="544"/>
      <c r="L92" s="544"/>
      <c r="M92" s="544"/>
      <c r="N92" s="544"/>
      <c r="O92" s="544"/>
      <c r="P92" s="544"/>
      <c r="U92" s="17"/>
    </row>
    <row r="93" spans="1:29" x14ac:dyDescent="0.35">
      <c r="F93" s="68"/>
      <c r="G93" s="68"/>
      <c r="H93" s="68"/>
      <c r="I93" s="68"/>
      <c r="J93" s="68"/>
    </row>
    <row r="94" spans="1:29" x14ac:dyDescent="0.35">
      <c r="D94" s="132" t="s">
        <v>397</v>
      </c>
      <c r="E94" s="537"/>
      <c r="F94" s="538"/>
      <c r="G94" s="226"/>
      <c r="H94" s="68"/>
      <c r="I94" s="68"/>
      <c r="K94" s="133" t="s">
        <v>398</v>
      </c>
      <c r="L94" s="537"/>
      <c r="M94" s="538"/>
      <c r="R94" t="s">
        <v>402</v>
      </c>
      <c r="U94" t="str">
        <f>IF(LEFT(E22,7)="PROCEED","Yes",IF(AND(LEFT(E22,5)="Escal",LEFT(K23,7)="PROCEED"),"Yes",IF(AND(LEFT(E22,5)="Escal",LEFT(K23,5)="escal",LEFT(K24,5)="appro"),"Yes","No")))</f>
        <v>No</v>
      </c>
      <c r="AC94" s="17"/>
    </row>
    <row r="95" spans="1:29" ht="6" customHeight="1" x14ac:dyDescent="0.35"/>
    <row r="96" spans="1:29" x14ac:dyDescent="0.35">
      <c r="B96" s="135" t="s">
        <v>400</v>
      </c>
      <c r="F96" s="68"/>
      <c r="G96" s="68"/>
      <c r="H96" s="68"/>
      <c r="I96" s="68"/>
      <c r="J96" s="134"/>
      <c r="K96" s="17"/>
    </row>
    <row r="97" spans="1:16" x14ac:dyDescent="0.35">
      <c r="B97" s="135" t="s">
        <v>401</v>
      </c>
      <c r="F97" s="68"/>
      <c r="G97" s="68"/>
      <c r="H97" s="68"/>
      <c r="I97" s="68"/>
      <c r="J97" s="134"/>
      <c r="K97" s="17"/>
    </row>
    <row r="98" spans="1:16" x14ac:dyDescent="0.35">
      <c r="B98" s="136" t="s">
        <v>399</v>
      </c>
      <c r="C98" s="68"/>
      <c r="D98" s="68"/>
      <c r="E98" s="68"/>
      <c r="F98" s="68"/>
      <c r="G98" s="68"/>
      <c r="H98" s="68"/>
      <c r="I98" s="68"/>
      <c r="J98" s="68"/>
    </row>
    <row r="99" spans="1:16" s="17" customFormat="1" ht="97.5" customHeight="1" x14ac:dyDescent="0.35">
      <c r="A99" s="227"/>
      <c r="B99" s="500"/>
      <c r="C99" s="501"/>
      <c r="D99" s="501"/>
      <c r="E99" s="501"/>
      <c r="F99" s="501"/>
      <c r="G99" s="501"/>
      <c r="H99" s="501"/>
      <c r="I99" s="501"/>
      <c r="J99" s="501"/>
      <c r="K99" s="501"/>
      <c r="L99" s="501"/>
      <c r="M99" s="501"/>
      <c r="N99" s="501"/>
      <c r="O99" s="501"/>
      <c r="P99" s="502"/>
    </row>
    <row r="100" spans="1:16" x14ac:dyDescent="0.35">
      <c r="B100" s="68"/>
      <c r="C100" s="68"/>
      <c r="D100" s="68"/>
      <c r="E100" s="68"/>
      <c r="F100" s="68"/>
      <c r="G100" s="68"/>
      <c r="H100" s="68"/>
      <c r="I100" s="68"/>
      <c r="J100" s="68"/>
    </row>
    <row r="101" spans="1:16" x14ac:dyDescent="0.35">
      <c r="B101" s="68"/>
      <c r="C101" s="68"/>
      <c r="D101" s="68"/>
      <c r="E101" s="68"/>
      <c r="F101" s="68"/>
      <c r="G101" s="68"/>
      <c r="H101" s="68"/>
      <c r="I101" s="68"/>
      <c r="J101" s="68"/>
    </row>
    <row r="102" spans="1:16" x14ac:dyDescent="0.35">
      <c r="B102" s="68"/>
      <c r="C102" s="68"/>
      <c r="D102" s="68"/>
      <c r="E102" s="68"/>
      <c r="F102" s="68"/>
      <c r="G102" s="68"/>
      <c r="H102" s="68"/>
      <c r="I102" s="68"/>
      <c r="J102" s="68"/>
    </row>
  </sheetData>
  <sheetProtection selectLockedCells="1" autoFilter="0"/>
  <mergeCells count="140">
    <mergeCell ref="H11:K11"/>
    <mergeCell ref="L6:P6"/>
    <mergeCell ref="G7:K7"/>
    <mergeCell ref="L7:P7"/>
    <mergeCell ref="G8:K8"/>
    <mergeCell ref="L8:P8"/>
    <mergeCell ref="B9:F10"/>
    <mergeCell ref="H9:K9"/>
    <mergeCell ref="L9:P10"/>
    <mergeCell ref="H10:K10"/>
    <mergeCell ref="M54:N54"/>
    <mergeCell ref="G54:H54"/>
    <mergeCell ref="D25:H25"/>
    <mergeCell ref="L13:P14"/>
    <mergeCell ref="H14:K14"/>
    <mergeCell ref="B47:P47"/>
    <mergeCell ref="E51:F51"/>
    <mergeCell ref="M51:N51"/>
    <mergeCell ref="F23:H23"/>
    <mergeCell ref="K23:P23"/>
    <mergeCell ref="K24:P24"/>
    <mergeCell ref="B29:P29"/>
    <mergeCell ref="K54:L54"/>
    <mergeCell ref="B13:G13"/>
    <mergeCell ref="H20:P20"/>
    <mergeCell ref="K53:L53"/>
    <mergeCell ref="B24:D24"/>
    <mergeCell ref="I52:J52"/>
    <mergeCell ref="M52:N52"/>
    <mergeCell ref="I53:J53"/>
    <mergeCell ref="B32:P32"/>
    <mergeCell ref="B31:P31"/>
    <mergeCell ref="B30:P30"/>
    <mergeCell ref="B25:C25"/>
    <mergeCell ref="A11:A16"/>
    <mergeCell ref="C52:D52"/>
    <mergeCell ref="C53:D53"/>
    <mergeCell ref="C54:D54"/>
    <mergeCell ref="C55:D55"/>
    <mergeCell ref="B14:G14"/>
    <mergeCell ref="B33:P33"/>
    <mergeCell ref="M11:P11"/>
    <mergeCell ref="G15:P15"/>
    <mergeCell ref="B49:P49"/>
    <mergeCell ref="M12:P12"/>
    <mergeCell ref="H12:K12"/>
    <mergeCell ref="B17:F17"/>
    <mergeCell ref="B16:F16"/>
    <mergeCell ref="H16:P16"/>
    <mergeCell ref="E54:F54"/>
    <mergeCell ref="I54:J54"/>
    <mergeCell ref="B21:F21"/>
    <mergeCell ref="H21:P21"/>
    <mergeCell ref="B18:F18"/>
    <mergeCell ref="H18:P18"/>
    <mergeCell ref="B19:F19"/>
    <mergeCell ref="H19:P19"/>
    <mergeCell ref="B20:F20"/>
    <mergeCell ref="B34:P34"/>
    <mergeCell ref="I51:J51"/>
    <mergeCell ref="B43:P43"/>
    <mergeCell ref="E52:F52"/>
    <mergeCell ref="G51:H51"/>
    <mergeCell ref="E53:F53"/>
    <mergeCell ref="G52:H52"/>
    <mergeCell ref="G53:H53"/>
    <mergeCell ref="K51:L51"/>
    <mergeCell ref="M53:N53"/>
    <mergeCell ref="K52:L52"/>
    <mergeCell ref="B81:P81"/>
    <mergeCell ref="I56:J56"/>
    <mergeCell ref="E58:F58"/>
    <mergeCell ref="G58:H58"/>
    <mergeCell ref="I58:J58"/>
    <mergeCell ref="C60:D60"/>
    <mergeCell ref="K61:L61"/>
    <mergeCell ref="E61:F61"/>
    <mergeCell ref="I61:J61"/>
    <mergeCell ref="M61:N61"/>
    <mergeCell ref="I57:J57"/>
    <mergeCell ref="M57:N57"/>
    <mergeCell ref="E57:F57"/>
    <mergeCell ref="G57:H57"/>
    <mergeCell ref="K57:L57"/>
    <mergeCell ref="E56:F56"/>
    <mergeCell ref="K56:L56"/>
    <mergeCell ref="G56:H56"/>
    <mergeCell ref="K58:L58"/>
    <mergeCell ref="M58:N58"/>
    <mergeCell ref="G61:H61"/>
    <mergeCell ref="E59:F59"/>
    <mergeCell ref="E60:F60"/>
    <mergeCell ref="G59:H59"/>
    <mergeCell ref="B99:P99"/>
    <mergeCell ref="E94:F94"/>
    <mergeCell ref="L94:M94"/>
    <mergeCell ref="B90:P90"/>
    <mergeCell ref="B82:P82"/>
    <mergeCell ref="B83:P83"/>
    <mergeCell ref="B92:P92"/>
    <mergeCell ref="B86:P86"/>
    <mergeCell ref="B84:I84"/>
    <mergeCell ref="J84:P84"/>
    <mergeCell ref="B1:E1"/>
    <mergeCell ref="L1:P1"/>
    <mergeCell ref="B15:F15"/>
    <mergeCell ref="B39:P39"/>
    <mergeCell ref="F24:H24"/>
    <mergeCell ref="B2:P2"/>
    <mergeCell ref="B22:F22"/>
    <mergeCell ref="H22:P22"/>
    <mergeCell ref="B4:F4"/>
    <mergeCell ref="B6:F6"/>
    <mergeCell ref="B5:F5"/>
    <mergeCell ref="B11:F11"/>
    <mergeCell ref="B8:F8"/>
    <mergeCell ref="B7:F7"/>
    <mergeCell ref="G6:K6"/>
    <mergeCell ref="H13:K13"/>
    <mergeCell ref="B3:F3"/>
    <mergeCell ref="G3:K3"/>
    <mergeCell ref="G4:K4"/>
    <mergeCell ref="L3:P4"/>
    <mergeCell ref="G5:K5"/>
    <mergeCell ref="B12:F12"/>
    <mergeCell ref="L5:M5"/>
    <mergeCell ref="H17:P17"/>
    <mergeCell ref="G60:H60"/>
    <mergeCell ref="I59:J59"/>
    <mergeCell ref="I60:J60"/>
    <mergeCell ref="K59:L59"/>
    <mergeCell ref="K60:L60"/>
    <mergeCell ref="M59:N59"/>
    <mergeCell ref="M60:N60"/>
    <mergeCell ref="E55:F55"/>
    <mergeCell ref="I55:J55"/>
    <mergeCell ref="M56:N56"/>
    <mergeCell ref="K55:L55"/>
    <mergeCell ref="G55:H55"/>
    <mergeCell ref="M55:N55"/>
  </mergeCells>
  <conditionalFormatting sqref="E23:H23 J23:P23">
    <cfRule type="expression" dxfId="24" priority="23">
      <formula>IF(LEFT($H$22,8)="ESCALATE",FALSE,TRUE)</formula>
    </cfRule>
  </conditionalFormatting>
  <conditionalFormatting sqref="E24:H24 J24:P24 J26:P27 E26:H27">
    <cfRule type="expression" dxfId="23" priority="24">
      <formula>IF(AND(LEFT($H$22,8)="ESCALATE",LEFT($K$23,8)="ESCALATE"),FALSE,TRUE)</formula>
    </cfRule>
  </conditionalFormatting>
  <conditionalFormatting sqref="B92:P99">
    <cfRule type="expression" dxfId="22" priority="17">
      <formula>IF($U$94="No",TRUE,FALSE)</formula>
    </cfRule>
  </conditionalFormatting>
  <conditionalFormatting sqref="B25:C25">
    <cfRule type="expression" dxfId="21" priority="11">
      <formula>IF($T$5="Yes",FALSE,TRUE)</formula>
    </cfRule>
    <cfRule type="expression" dxfId="20" priority="12">
      <formula>IF($T$5="Yes",TRUE,FALSE)</formula>
    </cfRule>
  </conditionalFormatting>
  <conditionalFormatting sqref="B84:P84">
    <cfRule type="expression" dxfId="19" priority="10">
      <formula>IF($B$81="NO Risk",TRUE,FALSE)</formula>
    </cfRule>
  </conditionalFormatting>
  <conditionalFormatting sqref="B81:P81">
    <cfRule type="containsText" dxfId="18" priority="6" operator="containsText" text="MODERATE Risk">
      <formula>NOT(ISERROR(SEARCH("MODERATE Risk",B81)))</formula>
    </cfRule>
    <cfRule type="containsText" dxfId="17" priority="7" operator="containsText" text="LOW Risk">
      <formula>NOT(ISERROR(SEARCH("LOW Risk",B81)))</formula>
    </cfRule>
    <cfRule type="containsText" dxfId="16" priority="8" operator="containsText" text="NO Risk">
      <formula>NOT(ISERROR(SEARCH("NO Risk",B81)))</formula>
    </cfRule>
    <cfRule type="containsText" dxfId="15" priority="9" operator="containsText" text="HIGH Risk">
      <formula>NOT(ISERROR(SEARCH("HIGH Risk",B81)))</formula>
    </cfRule>
  </conditionalFormatting>
  <conditionalFormatting sqref="B86:P86">
    <cfRule type="containsText" dxfId="14" priority="2" operator="containsText" text="LOW Risk">
      <formula>NOT(ISERROR(SEARCH("LOW Risk",B86)))</formula>
    </cfRule>
    <cfRule type="containsText" dxfId="13" priority="3" operator="containsText" text="NO Risk">
      <formula>NOT(ISERROR(SEARCH("NO Risk",B86)))</formula>
    </cfRule>
    <cfRule type="containsText" dxfId="12" priority="4" operator="containsText" text="MODERATE Risk">
      <formula>NOT(ISERROR(SEARCH("MODERATE Risk",B86)))</formula>
    </cfRule>
    <cfRule type="containsText" dxfId="11" priority="5" operator="containsText" text="HIGH Risk">
      <formula>NOT(ISERROR(SEARCH("HIGH Risk",B86)))</formula>
    </cfRule>
  </conditionalFormatting>
  <conditionalFormatting sqref="B15:F15 B17">
    <cfRule type="colorScale" priority="1">
      <colorScale>
        <cfvo type="min"/>
        <cfvo type="percentile" val="50"/>
        <cfvo type="max"/>
        <color rgb="FFF8696B"/>
        <color rgb="FFFFEB84"/>
        <color rgb="FF63BE7B"/>
      </colorScale>
    </cfRule>
  </conditionalFormatting>
  <dataValidations count="6">
    <dataValidation type="date" allowBlank="1" showInputMessage="1" showErrorMessage="1" error="Please enter a date in the format_x000a__x000a_DD/MM/YYYY" sqref="F23:H24 F26:H27" xr:uid="{00000000-0002-0000-0300-000000000000}">
      <formula1>1</formula1>
      <formula2>402133</formula2>
    </dataValidation>
    <dataValidation type="list" allowBlank="1" showInputMessage="1" showErrorMessage="1" sqref="K23" xr:uid="{00000000-0002-0000-0300-000001000000}">
      <formula1>QnP</formula1>
    </dataValidation>
    <dataValidation type="list" allowBlank="1" showInputMessage="1" showErrorMessage="1" sqref="J96:J97" xr:uid="{00000000-0002-0000-0300-000002000000}">
      <formula1>"Yes,No"</formula1>
    </dataValidation>
    <dataValidation type="list" allowBlank="1" showInputMessage="1" showErrorMessage="1" sqref="H18:H22" xr:uid="{00000000-0002-0000-0300-000003000000}">
      <formula1>QIA</formula1>
    </dataValidation>
    <dataValidation type="list" allowBlank="1" showInputMessage="1" showErrorMessage="1" sqref="K24" xr:uid="{00000000-0002-0000-0300-000004000000}">
      <formula1>GB</formula1>
    </dataValidation>
    <dataValidation type="list" allowBlank="1" showInputMessage="1" showErrorMessage="1" sqref="P5" xr:uid="{00000000-0002-0000-0300-000005000000}">
      <formula1>"1,2,3,4,5,6,7,8,9,10"</formula1>
    </dataValidation>
  </dataValidations>
  <pageMargins left="0.23622047244094491" right="0.23622047244094491" top="0.35433070866141736" bottom="0.35433070866141736" header="0.31496062992125984" footer="0.31496062992125984"/>
  <pageSetup paperSize="8" fitToHeight="0" orientation="landscape" r:id="rId1"/>
  <rowBreaks count="2" manualBreakCount="2">
    <brk id="43" min="1" max="14" man="1"/>
    <brk id="78" min="1" max="14" man="1"/>
  </rowBreaks>
  <ignoredErrors>
    <ignoredError sqref="Z73" evalError="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5" id="{BBA03C35-AD1D-4D67-BCB6-0781DD498EAD}">
            <xm:f>IF(B83='QIA STAGE 1'!$K$47,TRUE,FALSE)</xm:f>
            <x14:dxf>
              <font>
                <color rgb="FFFF0000"/>
              </font>
            </x14:dxf>
          </x14:cfRule>
          <xm:sqref>B83:P83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6000000}">
          <x14:formula1>
            <xm:f>'QIA STAGE 1'!$I$44:$I$47</xm:f>
          </x14:formula1>
          <xm:sqref>B86:P86</xm:sqref>
        </x14:dataValidation>
        <x14:dataValidation type="list" allowBlank="1" showInputMessage="1" showErrorMessage="1" xr:uid="{00000000-0002-0000-0300-000007000000}">
          <x14:formula1>
            <xm:f>'Formulas DO NOT USE'!$K$6:$K$7</xm:f>
          </x14:formula1>
          <xm:sqref>G4</xm:sqref>
        </x14:dataValidation>
        <x14:dataValidation type="list" allowBlank="1" showInputMessage="1" showErrorMessage="1" xr:uid="{00000000-0002-0000-0300-000008000000}">
          <x14:formula1>
            <xm:f>'Formulas DO NOT USE'!$K$9:$K$10</xm:f>
          </x14:formula1>
          <xm:sqref>L7:P7</xm:sqref>
        </x14:dataValidation>
        <x14:dataValidation type="list" allowBlank="1" showInputMessage="1" showErrorMessage="1" xr:uid="{00000000-0002-0000-0300-000009000000}">
          <x14:formula1>
            <xm:f>'Formulas DO NOT USE'!$A$2:$A$3</xm:f>
          </x14:formula1>
          <xm:sqref>H13:K13</xm:sqref>
        </x14:dataValidation>
        <x14:dataValidation type="list" allowBlank="1" showInputMessage="1" showErrorMessage="1" xr:uid="{00000000-0002-0000-0300-00000A000000}">
          <x14:formula1>
            <xm:f>'Formulas DO NOT USE'!$C$24:$C$32</xm:f>
          </x14:formula1>
          <xm:sqref>H17:P17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K50"/>
  <sheetViews>
    <sheetView showGridLines="0" topLeftCell="A18" zoomScale="60" zoomScaleNormal="60" workbookViewId="0">
      <selection activeCell="D41" sqref="D41"/>
    </sheetView>
  </sheetViews>
  <sheetFormatPr defaultColWidth="9.1796875" defaultRowHeight="14.5" x14ac:dyDescent="0.35"/>
  <cols>
    <col min="1" max="1" width="10.81640625" style="3" customWidth="1"/>
    <col min="2" max="2" width="6.81640625" style="3" customWidth="1"/>
    <col min="3" max="3" width="55.81640625" style="3" customWidth="1"/>
    <col min="4" max="4" width="49.81640625" style="3" customWidth="1"/>
    <col min="5" max="5" width="17.54296875" style="3" customWidth="1"/>
    <col min="6" max="6" width="10.81640625" style="3" customWidth="1"/>
    <col min="7" max="7" width="74.81640625" style="3" customWidth="1"/>
    <col min="8" max="8" width="9.1796875" style="3"/>
    <col min="9" max="9" width="9.1796875" style="3" hidden="1" customWidth="1"/>
    <col min="10" max="10" width="12.1796875" style="3" hidden="1" customWidth="1"/>
    <col min="11" max="11" width="18.1796875" style="3" hidden="1" customWidth="1"/>
    <col min="12" max="16384" width="9.1796875" style="3"/>
  </cols>
  <sheetData>
    <row r="1" spans="1:7" ht="84" customHeight="1" x14ac:dyDescent="0.35">
      <c r="A1" s="624" t="s">
        <v>360</v>
      </c>
      <c r="B1" s="625"/>
      <c r="C1" s="625"/>
      <c r="D1" s="625"/>
      <c r="E1" s="625"/>
      <c r="F1" s="625"/>
      <c r="G1" s="625"/>
    </row>
    <row r="2" spans="1:7" ht="18" customHeight="1" thickBot="1" x14ac:dyDescent="0.4"/>
    <row r="3" spans="1:7" ht="55.5" customHeight="1" thickBot="1" x14ac:dyDescent="0.4">
      <c r="A3" s="48" t="s">
        <v>0</v>
      </c>
      <c r="B3" s="623" t="s">
        <v>1</v>
      </c>
      <c r="C3" s="623"/>
      <c r="D3" s="49" t="s">
        <v>529</v>
      </c>
      <c r="E3" s="219" t="s">
        <v>74</v>
      </c>
      <c r="F3" s="220" t="s">
        <v>560</v>
      </c>
      <c r="G3" s="214" t="s">
        <v>559</v>
      </c>
    </row>
    <row r="4" spans="1:7" ht="28.5" customHeight="1" x14ac:dyDescent="0.35">
      <c r="A4" s="634" t="s">
        <v>2</v>
      </c>
      <c r="B4" s="47" t="s">
        <v>64</v>
      </c>
      <c r="C4" s="47" t="s">
        <v>3</v>
      </c>
      <c r="D4" s="58"/>
      <c r="E4" s="366" t="str">
        <f>IFERROR(VLOOKUP(D4,Q_1,2,FALSE),"")</f>
        <v/>
      </c>
      <c r="F4" s="367" t="str">
        <f>IF(E4&lt;0,'QIA STAGE 2'!M3,"")</f>
        <v/>
      </c>
      <c r="G4" s="64"/>
    </row>
    <row r="5" spans="1:7" ht="28.5" customHeight="1" x14ac:dyDescent="0.35">
      <c r="A5" s="635"/>
      <c r="B5" s="30" t="s">
        <v>65</v>
      </c>
      <c r="C5" s="30" t="s">
        <v>321</v>
      </c>
      <c r="D5" s="59"/>
      <c r="E5" s="368" t="str">
        <f>IFERROR(VLOOKUP(D5,Q_2,2,FALSE),"")</f>
        <v/>
      </c>
      <c r="F5" s="367" t="str">
        <f>IF(E5&lt;0,'QIA STAGE 2'!M4,"")</f>
        <v/>
      </c>
      <c r="G5" s="65"/>
    </row>
    <row r="6" spans="1:7" ht="28.5" customHeight="1" x14ac:dyDescent="0.35">
      <c r="A6" s="636"/>
      <c r="B6" s="218" t="s">
        <v>66</v>
      </c>
      <c r="C6" s="217" t="s">
        <v>435</v>
      </c>
      <c r="D6" s="187"/>
      <c r="E6" s="368" t="str">
        <f>IFERROR(VLOOKUP(D6,Q_3,2,FALSE),"")</f>
        <v/>
      </c>
      <c r="F6" s="367" t="str">
        <f>IF(E6&lt;0,'QIA STAGE 2'!M5,"")</f>
        <v/>
      </c>
      <c r="G6" s="188"/>
    </row>
    <row r="7" spans="1:7" ht="30.75" customHeight="1" thickBot="1" x14ac:dyDescent="0.4">
      <c r="A7" s="637"/>
      <c r="B7" s="206" t="s">
        <v>67</v>
      </c>
      <c r="C7" s="206" t="s">
        <v>521</v>
      </c>
      <c r="D7" s="60"/>
      <c r="E7" s="370" t="str">
        <f>IFERROR(VLOOKUP(D7,Q_4,2,FALSE),"")</f>
        <v/>
      </c>
      <c r="F7" s="371" t="str">
        <f>IF(E7&lt;0,'QIA STAGE 2'!M6,"")</f>
        <v/>
      </c>
      <c r="G7" s="66"/>
    </row>
    <row r="8" spans="1:7" ht="28.5" customHeight="1" x14ac:dyDescent="0.35">
      <c r="A8" s="631" t="s">
        <v>79</v>
      </c>
      <c r="B8" s="31" t="s">
        <v>68</v>
      </c>
      <c r="C8" s="44" t="s">
        <v>322</v>
      </c>
      <c r="D8" s="58"/>
      <c r="E8" s="366" t="str">
        <f>IFERROR(VLOOKUP(D8,Q_5,2,FALSE),"")</f>
        <v/>
      </c>
      <c r="F8" s="367" t="str">
        <f>IF(E8&lt;0,'QIA STAGE 2'!M7,"")</f>
        <v/>
      </c>
      <c r="G8" s="64"/>
    </row>
    <row r="9" spans="1:7" ht="28.5" customHeight="1" x14ac:dyDescent="0.35">
      <c r="A9" s="632"/>
      <c r="B9" s="31" t="s">
        <v>69</v>
      </c>
      <c r="C9" s="31" t="s">
        <v>522</v>
      </c>
      <c r="D9" s="59"/>
      <c r="E9" s="368" t="str">
        <f>IFERROR(VLOOKUP(D9,Q_6,2,FALSE),"")</f>
        <v/>
      </c>
      <c r="F9" s="369" t="str">
        <f>IF(E9&lt;0,'QIA STAGE 2'!M8,"")</f>
        <v/>
      </c>
      <c r="G9" s="65"/>
    </row>
    <row r="10" spans="1:7" ht="28.5" customHeight="1" x14ac:dyDescent="0.35">
      <c r="A10" s="632"/>
      <c r="B10" s="31" t="s">
        <v>70</v>
      </c>
      <c r="C10" s="31" t="s">
        <v>323</v>
      </c>
      <c r="D10" s="59"/>
      <c r="E10" s="368" t="str">
        <f>IFERROR(VLOOKUP(D10,Q_7,2,FALSE),"")</f>
        <v/>
      </c>
      <c r="F10" s="369" t="str">
        <f>IF(E10&lt;0,'QIA STAGE 2'!M9,"")</f>
        <v/>
      </c>
      <c r="G10" s="65"/>
    </row>
    <row r="11" spans="1:7" ht="28.5" customHeight="1" x14ac:dyDescent="0.35">
      <c r="A11" s="632"/>
      <c r="B11" s="31" t="s">
        <v>71</v>
      </c>
      <c r="C11" s="31" t="s">
        <v>5</v>
      </c>
      <c r="D11" s="59"/>
      <c r="E11" s="368" t="str">
        <f>IFERROR(VLOOKUP(D11,Q_8,2,FALSE),"")</f>
        <v/>
      </c>
      <c r="F11" s="369" t="str">
        <f>IF(E11&lt;0,'QIA STAGE 2'!M10,"")</f>
        <v/>
      </c>
      <c r="G11" s="65"/>
    </row>
    <row r="12" spans="1:7" ht="28.5" customHeight="1" x14ac:dyDescent="0.35">
      <c r="A12" s="632"/>
      <c r="B12" s="31" t="s">
        <v>72</v>
      </c>
      <c r="C12" s="31" t="s">
        <v>6</v>
      </c>
      <c r="D12" s="59"/>
      <c r="E12" s="368" t="str">
        <f>IFERROR(VLOOKUP(D12,Q_9,2,FALSE),"")</f>
        <v/>
      </c>
      <c r="F12" s="369" t="str">
        <f>IF(E12&lt;0,'QIA STAGE 2'!M11,"")</f>
        <v/>
      </c>
      <c r="G12" s="65"/>
    </row>
    <row r="13" spans="1:7" ht="28.5" customHeight="1" x14ac:dyDescent="0.35">
      <c r="A13" s="632"/>
      <c r="B13" s="31" t="s">
        <v>73</v>
      </c>
      <c r="C13" s="31" t="s">
        <v>502</v>
      </c>
      <c r="D13" s="59"/>
      <c r="E13" s="368" t="str">
        <f>IFERROR(VLOOKUP(D13,Q_10,2,FALSE),"")</f>
        <v/>
      </c>
      <c r="F13" s="369" t="str">
        <f>IF(E13&lt;0,'QIA STAGE 2'!M12,"")</f>
        <v/>
      </c>
      <c r="G13" s="65"/>
    </row>
    <row r="14" spans="1:7" ht="28.5" customHeight="1" thickBot="1" x14ac:dyDescent="0.4">
      <c r="A14" s="633"/>
      <c r="B14" s="32" t="s">
        <v>200</v>
      </c>
      <c r="C14" s="32" t="s">
        <v>330</v>
      </c>
      <c r="D14" s="60"/>
      <c r="E14" s="370" t="str">
        <f>IFERROR(VLOOKUP(D14,Q_11,2,FALSE),"")</f>
        <v/>
      </c>
      <c r="F14" s="371" t="str">
        <f>IF(E14&lt;0,'QIA STAGE 2'!M13,"")</f>
        <v/>
      </c>
      <c r="G14" s="66"/>
    </row>
    <row r="15" spans="1:7" ht="28.5" customHeight="1" x14ac:dyDescent="0.35">
      <c r="A15" s="638" t="s">
        <v>233</v>
      </c>
      <c r="B15" s="33" t="s">
        <v>201</v>
      </c>
      <c r="C15" s="33" t="s">
        <v>220</v>
      </c>
      <c r="D15" s="61"/>
      <c r="E15" s="372" t="str">
        <f>IFERROR(VLOOKUP(D15,Q_12,2,FALSE),"")</f>
        <v/>
      </c>
      <c r="F15" s="373" t="str">
        <f>IF(E15&lt;0,'QIA STAGE 2'!M14,"")</f>
        <v/>
      </c>
      <c r="G15" s="160"/>
    </row>
    <row r="16" spans="1:7" ht="53.25" customHeight="1" x14ac:dyDescent="0.35">
      <c r="A16" s="639"/>
      <c r="B16" s="34" t="s">
        <v>202</v>
      </c>
      <c r="C16" s="34" t="s">
        <v>503</v>
      </c>
      <c r="D16" s="62"/>
      <c r="E16" s="368" t="str">
        <f>IFERROR(VLOOKUP(D16,Q_13,2,FALSE),"")</f>
        <v/>
      </c>
      <c r="F16" s="369" t="str">
        <f>IF(E16&lt;0,'QIA STAGE 2'!M15,"")</f>
        <v/>
      </c>
      <c r="G16" s="161"/>
    </row>
    <row r="17" spans="1:7" ht="28.5" customHeight="1" x14ac:dyDescent="0.35">
      <c r="A17" s="639"/>
      <c r="B17" s="34" t="s">
        <v>203</v>
      </c>
      <c r="C17" s="34" t="s">
        <v>504</v>
      </c>
      <c r="D17" s="62"/>
      <c r="E17" s="368" t="str">
        <f>IFERROR(VLOOKUP(D17,Q_14,2,FALSE),"")</f>
        <v/>
      </c>
      <c r="F17" s="369" t="str">
        <f>IF(E17&lt;0,'QIA STAGE 2'!M16,"")</f>
        <v/>
      </c>
      <c r="G17" s="161"/>
    </row>
    <row r="18" spans="1:7" ht="28.5" customHeight="1" x14ac:dyDescent="0.35">
      <c r="A18" s="639"/>
      <c r="B18" s="34" t="s">
        <v>204</v>
      </c>
      <c r="C18" s="34" t="s">
        <v>223</v>
      </c>
      <c r="D18" s="62"/>
      <c r="E18" s="368" t="str">
        <f>IFERROR(VLOOKUP(D18,Q_15,2,FALSE),"")</f>
        <v/>
      </c>
      <c r="F18" s="369" t="str">
        <f>IF(E18&lt;0,'QIA STAGE 2'!M17,"")</f>
        <v/>
      </c>
      <c r="G18" s="161"/>
    </row>
    <row r="19" spans="1:7" ht="53.25" customHeight="1" x14ac:dyDescent="0.45">
      <c r="A19" s="639"/>
      <c r="B19" s="34" t="s">
        <v>205</v>
      </c>
      <c r="C19" s="34" t="s">
        <v>520</v>
      </c>
      <c r="D19" s="395"/>
      <c r="E19" s="368" t="str">
        <f>IFERROR(VLOOKUP(D19,Q_16,2,FALSE),"")</f>
        <v/>
      </c>
      <c r="F19" s="369" t="str">
        <f>IF(E19&lt;0,'QIA STAGE 2'!M18,"")</f>
        <v/>
      </c>
      <c r="G19" s="394"/>
    </row>
    <row r="20" spans="1:7" ht="28.5" customHeight="1" thickBot="1" x14ac:dyDescent="0.4">
      <c r="A20" s="640"/>
      <c r="B20" s="35" t="s">
        <v>206</v>
      </c>
      <c r="C20" s="35" t="s">
        <v>505</v>
      </c>
      <c r="D20" s="63"/>
      <c r="E20" s="370" t="str">
        <f>IFERROR(VLOOKUP(D20,Q_17,2,FALSE),"")</f>
        <v/>
      </c>
      <c r="F20" s="371" t="str">
        <f>IF(E20&lt;0,'QIA STAGE 2'!M19,"")</f>
        <v/>
      </c>
      <c r="G20" s="162"/>
    </row>
    <row r="21" spans="1:7" ht="28.5" customHeight="1" x14ac:dyDescent="0.35">
      <c r="A21" s="641" t="s">
        <v>523</v>
      </c>
      <c r="B21" s="36" t="s">
        <v>207</v>
      </c>
      <c r="C21" s="36" t="s">
        <v>506</v>
      </c>
      <c r="D21" s="61"/>
      <c r="E21" s="372" t="str">
        <f>IFERROR(VLOOKUP(D21,Q_18,2,FALSE),"")</f>
        <v/>
      </c>
      <c r="F21" s="373" t="str">
        <f>IF(E21&lt;0,'QIA STAGE 2'!M20,"")</f>
        <v/>
      </c>
      <c r="G21" s="160"/>
    </row>
    <row r="22" spans="1:7" ht="29" x14ac:dyDescent="0.35">
      <c r="A22" s="642"/>
      <c r="B22" s="37" t="s">
        <v>208</v>
      </c>
      <c r="C22" s="37" t="s">
        <v>507</v>
      </c>
      <c r="D22" s="62"/>
      <c r="E22" s="368" t="str">
        <f>IFERROR(VLOOKUP(D22,Q_19,2,FALSE),"")</f>
        <v/>
      </c>
      <c r="F22" s="369" t="str">
        <f>IF(E22&lt;0,'QIA STAGE 2'!M21,"")</f>
        <v/>
      </c>
      <c r="G22" s="161"/>
    </row>
    <row r="23" spans="1:7" ht="28.5" customHeight="1" x14ac:dyDescent="0.35">
      <c r="A23" s="642"/>
      <c r="B23" s="37" t="s">
        <v>209</v>
      </c>
      <c r="C23" s="37" t="s">
        <v>524</v>
      </c>
      <c r="D23" s="62"/>
      <c r="E23" s="368" t="str">
        <f>IFERROR(VLOOKUP(D23,Q_20,2,FALSE),"")</f>
        <v/>
      </c>
      <c r="F23" s="369" t="str">
        <f>IF(E23&lt;0,'QIA STAGE 2'!M22,"")</f>
        <v/>
      </c>
      <c r="G23" s="161"/>
    </row>
    <row r="24" spans="1:7" ht="28.5" customHeight="1" thickBot="1" x14ac:dyDescent="0.4">
      <c r="A24" s="643"/>
      <c r="B24" s="38" t="s">
        <v>210</v>
      </c>
      <c r="C24" s="38" t="s">
        <v>508</v>
      </c>
      <c r="D24" s="63"/>
      <c r="E24" s="370" t="str">
        <f>IFERROR(VLOOKUP(D24,Q_21,2,FALSE),"")</f>
        <v/>
      </c>
      <c r="F24" s="371" t="str">
        <f>IF(E24&lt;0,'QIA STAGE 2'!M23,"")</f>
        <v/>
      </c>
      <c r="G24" s="162"/>
    </row>
    <row r="25" spans="1:7" ht="28.5" customHeight="1" x14ac:dyDescent="0.35">
      <c r="A25" s="627" t="s">
        <v>235</v>
      </c>
      <c r="B25" s="39" t="s">
        <v>211</v>
      </c>
      <c r="C25" s="39" t="s">
        <v>509</v>
      </c>
      <c r="D25" s="61"/>
      <c r="E25" s="372" t="str">
        <f>IFERROR(VLOOKUP(D25,Q_22,2,FALSE),"")</f>
        <v/>
      </c>
      <c r="F25" s="373" t="str">
        <f>IF(E25&lt;0,'QIA STAGE 2'!M24,"")</f>
        <v/>
      </c>
      <c r="G25" s="160"/>
    </row>
    <row r="26" spans="1:7" ht="28.5" customHeight="1" x14ac:dyDescent="0.35">
      <c r="A26" s="628"/>
      <c r="B26" s="40" t="s">
        <v>212</v>
      </c>
      <c r="C26" s="40" t="s">
        <v>510</v>
      </c>
      <c r="D26" s="62"/>
      <c r="E26" s="368" t="str">
        <f>IFERROR(VLOOKUP(D26,Q_23,2,FALSE),"")</f>
        <v/>
      </c>
      <c r="F26" s="369" t="str">
        <f>IF(E26&lt;0,'QIA STAGE 2'!M25,"")</f>
        <v/>
      </c>
      <c r="G26" s="161"/>
    </row>
    <row r="27" spans="1:7" ht="28.5" customHeight="1" x14ac:dyDescent="0.35">
      <c r="A27" s="628"/>
      <c r="B27" s="40" t="s">
        <v>213</v>
      </c>
      <c r="C27" s="40" t="s">
        <v>511</v>
      </c>
      <c r="D27" s="62"/>
      <c r="E27" s="368" t="str">
        <f>IFERROR(VLOOKUP(D27,Q_24,2,FALSE),"")</f>
        <v/>
      </c>
      <c r="F27" s="369" t="str">
        <f>IF(E27&lt;0,'QIA STAGE 2'!M26,"")</f>
        <v/>
      </c>
      <c r="G27" s="161"/>
    </row>
    <row r="28" spans="1:7" ht="28.5" customHeight="1" x14ac:dyDescent="0.35">
      <c r="A28" s="629"/>
      <c r="B28" s="40" t="s">
        <v>214</v>
      </c>
      <c r="C28" s="40" t="s">
        <v>525</v>
      </c>
      <c r="D28" s="189"/>
      <c r="E28" s="368" t="str">
        <f>IFERROR(VLOOKUP(D28,Q_25,2,FALSE),"")</f>
        <v/>
      </c>
      <c r="F28" s="369" t="str">
        <f>IF(E28&lt;0,'QIA STAGE 2'!M27,"")</f>
        <v/>
      </c>
      <c r="G28" s="183"/>
    </row>
    <row r="29" spans="1:7" ht="28.5" customHeight="1" thickBot="1" x14ac:dyDescent="0.4">
      <c r="A29" s="630"/>
      <c r="B29" s="41" t="s">
        <v>215</v>
      </c>
      <c r="C29" s="41" t="s">
        <v>512</v>
      </c>
      <c r="D29" s="63"/>
      <c r="E29" s="368" t="str">
        <f>IFERROR(VLOOKUP(D29,Q_26,2,FALSE),"")</f>
        <v/>
      </c>
      <c r="F29" s="369" t="str">
        <f>IF(E29&lt;0,'QIA STAGE 2'!M28,"")</f>
        <v/>
      </c>
      <c r="G29" s="162"/>
    </row>
    <row r="30" spans="1:7" ht="28.5" customHeight="1" x14ac:dyDescent="0.35">
      <c r="A30" s="645" t="s">
        <v>236</v>
      </c>
      <c r="B30" s="42" t="s">
        <v>216</v>
      </c>
      <c r="C30" s="42" t="s">
        <v>327</v>
      </c>
      <c r="D30" s="61"/>
      <c r="E30" s="372" t="str">
        <f>IFERROR(VLOOKUP(D30,Q_27,2,FALSE),"")</f>
        <v/>
      </c>
      <c r="F30" s="373" t="str">
        <f>IF(E30&lt;0,'QIA STAGE 2'!M29,"")</f>
        <v/>
      </c>
      <c r="G30" s="160"/>
    </row>
    <row r="31" spans="1:7" ht="28.5" customHeight="1" x14ac:dyDescent="0.35">
      <c r="A31" s="646"/>
      <c r="B31" s="43" t="s">
        <v>217</v>
      </c>
      <c r="C31" s="43" t="s">
        <v>513</v>
      </c>
      <c r="D31" s="62"/>
      <c r="E31" s="368" t="str">
        <f>IFERROR(VLOOKUP(D31,Q_28,2,FALSE),"")</f>
        <v/>
      </c>
      <c r="F31" s="369" t="str">
        <f>IF(E31&lt;0,'QIA STAGE 2'!M30,"")</f>
        <v/>
      </c>
      <c r="G31" s="161"/>
    </row>
    <row r="32" spans="1:7" ht="28.5" customHeight="1" x14ac:dyDescent="0.35">
      <c r="A32" s="646"/>
      <c r="B32" s="43" t="s">
        <v>218</v>
      </c>
      <c r="C32" s="43" t="s">
        <v>230</v>
      </c>
      <c r="D32" s="62"/>
      <c r="E32" s="368" t="str">
        <f>IFERROR(VLOOKUP(D32,Q_29,2,FALSE),"")</f>
        <v/>
      </c>
      <c r="F32" s="369" t="str">
        <f>IF(E32&lt;0,'QIA STAGE 2'!M31,"")</f>
        <v/>
      </c>
      <c r="G32" s="161"/>
    </row>
    <row r="33" spans="1:11" ht="28.5" customHeight="1" x14ac:dyDescent="0.35">
      <c r="A33" s="646"/>
      <c r="B33" s="43" t="s">
        <v>219</v>
      </c>
      <c r="C33" s="43" t="s">
        <v>514</v>
      </c>
      <c r="D33" s="62"/>
      <c r="E33" s="368" t="str">
        <f>IFERROR(VLOOKUP(D33,Q_30,2,FALSE),"")</f>
        <v/>
      </c>
      <c r="F33" s="369" t="str">
        <f>IF(E33&lt;0,'QIA STAGE 2'!M32,"")</f>
        <v/>
      </c>
      <c r="G33" s="161"/>
    </row>
    <row r="34" spans="1:11" ht="28.5" customHeight="1" x14ac:dyDescent="0.35">
      <c r="A34" s="646"/>
      <c r="B34" s="43" t="s">
        <v>375</v>
      </c>
      <c r="C34" s="43" t="s">
        <v>515</v>
      </c>
      <c r="D34" s="62"/>
      <c r="E34" s="368" t="str">
        <f>IFERROR(VLOOKUP(D34,Q_31,2,FALSE),"")</f>
        <v/>
      </c>
      <c r="F34" s="369" t="str">
        <f>IF(E34&lt;0,'QIA STAGE 2'!M33,"")</f>
        <v/>
      </c>
      <c r="G34" s="161"/>
    </row>
    <row r="35" spans="1:11" ht="28.5" customHeight="1" x14ac:dyDescent="0.35">
      <c r="A35" s="646"/>
      <c r="B35" s="43" t="s">
        <v>376</v>
      </c>
      <c r="C35" s="43" t="s">
        <v>519</v>
      </c>
      <c r="D35" s="62"/>
      <c r="E35" s="368" t="str">
        <f>IFERROR(VLOOKUP(D35,Q_32,2,FALSE),"")</f>
        <v/>
      </c>
      <c r="F35" s="369" t="str">
        <f>IF(E35&lt;0,'QIA STAGE 2'!M34,"")</f>
        <v/>
      </c>
      <c r="G35" s="161"/>
    </row>
    <row r="36" spans="1:11" ht="28.5" customHeight="1" x14ac:dyDescent="0.35">
      <c r="A36" s="646"/>
      <c r="B36" s="43" t="s">
        <v>526</v>
      </c>
      <c r="C36" s="43" t="s">
        <v>232</v>
      </c>
      <c r="D36" s="62"/>
      <c r="E36" s="368" t="str">
        <f>IFERROR(VLOOKUP(D36,Q_33,2,FALSE),"")</f>
        <v/>
      </c>
      <c r="F36" s="369" t="str">
        <f>IF(E36&lt;0,'QIA STAGE 2'!M35,"")</f>
        <v/>
      </c>
      <c r="G36" s="161"/>
    </row>
    <row r="37" spans="1:11" ht="28.5" customHeight="1" x14ac:dyDescent="0.35">
      <c r="A37" s="646"/>
      <c r="B37" s="43" t="s">
        <v>527</v>
      </c>
      <c r="C37" s="43" t="s">
        <v>452</v>
      </c>
      <c r="D37" s="91"/>
      <c r="E37" s="368" t="str">
        <f>IFERROR(VLOOKUP(D37,Q_34,2,FALSE),"")</f>
        <v/>
      </c>
      <c r="F37" s="369" t="str">
        <f>IF(E37&lt;0,'QIA STAGE 2'!M36,"")</f>
        <v/>
      </c>
      <c r="G37" s="161"/>
    </row>
    <row r="38" spans="1:11" s="388" customFormat="1" ht="28.5" customHeight="1" thickBot="1" x14ac:dyDescent="0.4">
      <c r="A38" s="646"/>
      <c r="B38" s="181" t="s">
        <v>528</v>
      </c>
      <c r="C38" s="181" t="s">
        <v>497</v>
      </c>
      <c r="D38" s="384"/>
      <c r="E38" s="385" t="str">
        <f>IFERROR(VLOOKUP(D38,Q_35,2,FALSE),"")</f>
        <v/>
      </c>
      <c r="F38" s="386" t="str">
        <f>IF(E38&lt;0,'QIA STAGE 2'!M37,"")</f>
        <v/>
      </c>
      <c r="G38" s="387"/>
    </row>
    <row r="39" spans="1:11" ht="28.5" customHeight="1" x14ac:dyDescent="0.35">
      <c r="A39" s="648" t="s">
        <v>501</v>
      </c>
      <c r="B39" s="216" t="s">
        <v>530</v>
      </c>
      <c r="C39" s="216" t="s">
        <v>517</v>
      </c>
      <c r="D39" s="185"/>
      <c r="E39" s="366" t="str">
        <f>IFERROR(VLOOKUP(D39,Q_36,2,FALSE),"")</f>
        <v/>
      </c>
      <c r="F39" s="367" t="str">
        <f>IF(E39&lt;0,'QIA STAGE 2'!M38,"")</f>
        <v/>
      </c>
      <c r="G39" s="186"/>
    </row>
    <row r="40" spans="1:11" ht="35.25" customHeight="1" thickBot="1" x14ac:dyDescent="0.4">
      <c r="A40" s="649"/>
      <c r="B40" s="181" t="s">
        <v>531</v>
      </c>
      <c r="C40" s="181" t="s">
        <v>518</v>
      </c>
      <c r="D40" s="182"/>
      <c r="E40" s="374" t="str">
        <f>IFERROR(VLOOKUP(D40,Q_37,2,FALSE),"")</f>
        <v/>
      </c>
      <c r="F40" s="375" t="str">
        <f>IF(E40&lt;0,'QIA STAGE 2'!M39,"")</f>
        <v/>
      </c>
      <c r="G40" s="183"/>
    </row>
    <row r="41" spans="1:11" s="388" customFormat="1" ht="58.25" customHeight="1" thickBot="1" x14ac:dyDescent="0.4">
      <c r="A41" s="451" t="s">
        <v>618</v>
      </c>
      <c r="B41" s="452" t="s">
        <v>613</v>
      </c>
      <c r="C41" s="453" t="s">
        <v>614</v>
      </c>
      <c r="D41" s="389"/>
      <c r="E41" s="390" t="str">
        <f>IFERROR(VLOOKUP(D41,Q_38,2,FALSE),"")</f>
        <v/>
      </c>
      <c r="F41" s="390" t="str">
        <f>IF(E41&lt;0,'QIA STAGE 2'!M40,"")</f>
        <v/>
      </c>
      <c r="G41" s="391"/>
    </row>
    <row r="42" spans="1:11" s="388" customFormat="1" ht="58.25" customHeight="1" thickBot="1" x14ac:dyDescent="0.4">
      <c r="A42" s="454" t="s">
        <v>751</v>
      </c>
      <c r="B42" s="452" t="s">
        <v>750</v>
      </c>
      <c r="C42" s="453" t="s">
        <v>752</v>
      </c>
      <c r="D42" s="389"/>
      <c r="E42" s="392" t="str">
        <f>IFERROR(VLOOKUP(D42,Q_39,2,FALSE),"")</f>
        <v/>
      </c>
      <c r="F42" s="390" t="str">
        <f>IF(E42&lt;0,'QIA STAGE 2'!M41,"")</f>
        <v/>
      </c>
      <c r="G42" s="391"/>
    </row>
    <row r="43" spans="1:11" ht="25.5" customHeight="1" x14ac:dyDescent="0.35">
      <c r="A43" s="647" t="str">
        <f>IF(COUNTBLANK(G4:G42)=0,"All questions completed Thanks","There are still "&amp;COUNTBLANK(G4:G42)&amp;" rationales you have not answered")</f>
        <v>There are still 39 rationales you have not answered</v>
      </c>
      <c r="B43" s="647"/>
      <c r="C43" s="647"/>
      <c r="D43" s="647"/>
      <c r="E43" s="647"/>
      <c r="F43" s="647"/>
      <c r="G43" s="647"/>
    </row>
    <row r="44" spans="1:11" ht="21" customHeight="1" x14ac:dyDescent="0.35">
      <c r="A44" s="644" t="s">
        <v>82</v>
      </c>
      <c r="B44" s="644"/>
      <c r="C44" s="644"/>
      <c r="D44" s="644"/>
      <c r="E44" s="644"/>
      <c r="F44" s="644"/>
      <c r="G44" s="644"/>
      <c r="I44" s="3" t="s">
        <v>352</v>
      </c>
      <c r="J44" s="3" t="s">
        <v>356</v>
      </c>
      <c r="K44" s="3" t="s">
        <v>350</v>
      </c>
    </row>
    <row r="45" spans="1:11" ht="3" customHeight="1" x14ac:dyDescent="0.35">
      <c r="I45" s="3" t="s">
        <v>353</v>
      </c>
      <c r="J45" s="3" t="s">
        <v>349</v>
      </c>
      <c r="K45" s="3" t="s">
        <v>351</v>
      </c>
    </row>
    <row r="46" spans="1:11" ht="52.5" customHeight="1" x14ac:dyDescent="0.35">
      <c r="A46" s="626" t="str">
        <f>IF(COUNTIF(E4:E42,"&lt;0")=0,"NO Risk",IF(COUNTIF(E4:E40,"&lt;-1")=0,"LOW Risk",IF(COUNTIF(E4:E40,"&lt;-2")&gt;0,"HIGH Risk","MODERATE Risk")))</f>
        <v>NO Risk</v>
      </c>
      <c r="B46" s="626"/>
      <c r="C46" s="626"/>
      <c r="D46" s="626"/>
      <c r="E46" s="626"/>
      <c r="F46" s="626"/>
      <c r="G46" s="626"/>
      <c r="I46" s="3" t="s">
        <v>354</v>
      </c>
      <c r="J46" s="3" t="s">
        <v>578</v>
      </c>
      <c r="K46" s="3" t="s">
        <v>351</v>
      </c>
    </row>
    <row r="47" spans="1:11" ht="18.75" customHeight="1" x14ac:dyDescent="0.35">
      <c r="A47" s="542" t="str">
        <f>VLOOKUP(A46,I44:J47,2,FALSE)</f>
        <v>No negative scores for any of the criteria</v>
      </c>
      <c r="B47" s="542"/>
      <c r="C47" s="542"/>
      <c r="D47" s="542"/>
      <c r="E47" s="542"/>
      <c r="F47" s="542"/>
      <c r="G47" s="542"/>
      <c r="I47" s="3" t="s">
        <v>355</v>
      </c>
      <c r="J47" s="3" t="s">
        <v>357</v>
      </c>
      <c r="K47" s="3" t="s">
        <v>516</v>
      </c>
    </row>
    <row r="48" spans="1:11" ht="18.75" customHeight="1" x14ac:dyDescent="0.35">
      <c r="A48" s="622" t="str">
        <f>VLOOKUP(A46,I44:K47,3,FALSE)</f>
        <v>No further action required</v>
      </c>
      <c r="B48" s="622"/>
      <c r="C48" s="622"/>
      <c r="D48" s="622"/>
      <c r="E48" s="622"/>
      <c r="F48" s="622"/>
      <c r="G48" s="622"/>
    </row>
    <row r="50" spans="4:4" x14ac:dyDescent="0.35">
      <c r="D50" s="215"/>
    </row>
  </sheetData>
  <sheetProtection selectLockedCells="1"/>
  <sortState xmlns:xlrd2="http://schemas.microsoft.com/office/spreadsheetml/2017/richdata2" ref="K19:K32">
    <sortCondition ref="K19"/>
  </sortState>
  <mergeCells count="14">
    <mergeCell ref="A47:G47"/>
    <mergeCell ref="A48:G48"/>
    <mergeCell ref="B3:C3"/>
    <mergeCell ref="A1:G1"/>
    <mergeCell ref="A46:G46"/>
    <mergeCell ref="A25:A29"/>
    <mergeCell ref="A8:A14"/>
    <mergeCell ref="A4:A7"/>
    <mergeCell ref="A15:A20"/>
    <mergeCell ref="A21:A24"/>
    <mergeCell ref="A44:G44"/>
    <mergeCell ref="A30:A38"/>
    <mergeCell ref="A43:G43"/>
    <mergeCell ref="A39:A40"/>
  </mergeCells>
  <conditionalFormatting sqref="F4:F42">
    <cfRule type="expression" dxfId="9" priority="18">
      <formula>IF(F4="Stage 2 Required",TRUE,FALSE)</formula>
    </cfRule>
    <cfRule type="expression" dxfId="8" priority="19">
      <formula>IF(F4="Stage 2 Complete",TRUE,FALSE)</formula>
    </cfRule>
  </conditionalFormatting>
  <conditionalFormatting sqref="A48:G48">
    <cfRule type="expression" dxfId="7" priority="13">
      <formula>IF(A48=$K$47,TRUE,FALSE)</formula>
    </cfRule>
  </conditionalFormatting>
  <dataValidations count="39">
    <dataValidation type="list" allowBlank="1" showInputMessage="1" showErrorMessage="1" sqref="D4" xr:uid="{00000000-0002-0000-0400-000000000000}">
      <formula1>Q1.</formula1>
    </dataValidation>
    <dataValidation type="list" allowBlank="1" showInputMessage="1" showErrorMessage="1" sqref="D5" xr:uid="{00000000-0002-0000-0400-000001000000}">
      <formula1>Q2.</formula1>
    </dataValidation>
    <dataValidation type="list" allowBlank="1" showInputMessage="1" showErrorMessage="1" sqref="D6" xr:uid="{00000000-0002-0000-0400-000002000000}">
      <formula1>Q3.</formula1>
    </dataValidation>
    <dataValidation type="list" allowBlank="1" showInputMessage="1" showErrorMessage="1" sqref="D8" xr:uid="{00000000-0002-0000-0400-000003000000}">
      <formula1>Q5.</formula1>
    </dataValidation>
    <dataValidation type="list" allowBlank="1" showInputMessage="1" showErrorMessage="1" sqref="D9" xr:uid="{00000000-0002-0000-0400-000004000000}">
      <formula1>Q6.</formula1>
    </dataValidation>
    <dataValidation type="list" allowBlank="1" showInputMessage="1" showErrorMessage="1" sqref="D10" xr:uid="{00000000-0002-0000-0400-000005000000}">
      <formula1>Q7.</formula1>
    </dataValidation>
    <dataValidation type="list" allowBlank="1" showInputMessage="1" showErrorMessage="1" sqref="D11" xr:uid="{00000000-0002-0000-0400-000006000000}">
      <formula1>Q8.</formula1>
    </dataValidation>
    <dataValidation type="list" allowBlank="1" showInputMessage="1" showErrorMessage="1" sqref="D12" xr:uid="{00000000-0002-0000-0400-000007000000}">
      <formula1>Q9.</formula1>
    </dataValidation>
    <dataValidation type="list" allowBlank="1" showInputMessage="1" showErrorMessage="1" sqref="D13" xr:uid="{00000000-0002-0000-0400-000008000000}">
      <formula1>Q10.</formula1>
    </dataValidation>
    <dataValidation type="list" allowBlank="1" showInputMessage="1" showErrorMessage="1" sqref="D14" xr:uid="{00000000-0002-0000-0400-000009000000}">
      <formula1>Q11.</formula1>
    </dataValidation>
    <dataValidation type="list" allowBlank="1" showInputMessage="1" showErrorMessage="1" sqref="D15" xr:uid="{00000000-0002-0000-0400-00000A000000}">
      <formula1>Q12.</formula1>
    </dataValidation>
    <dataValidation type="list" allowBlank="1" showInputMessage="1" showErrorMessage="1" sqref="D16" xr:uid="{00000000-0002-0000-0400-00000B000000}">
      <formula1>Q13.</formula1>
    </dataValidation>
    <dataValidation type="list" allowBlank="1" showInputMessage="1" showErrorMessage="1" sqref="D17" xr:uid="{00000000-0002-0000-0400-00000C000000}">
      <formula1>Q14.</formula1>
    </dataValidation>
    <dataValidation type="list" allowBlank="1" showInputMessage="1" showErrorMessage="1" sqref="D18" xr:uid="{00000000-0002-0000-0400-00000D000000}">
      <formula1>Q15.</formula1>
    </dataValidation>
    <dataValidation type="list" allowBlank="1" showInputMessage="1" showErrorMessage="1" sqref="D19" xr:uid="{00000000-0002-0000-0400-00000E000000}">
      <formula1>Q16.</formula1>
    </dataValidation>
    <dataValidation type="list" allowBlank="1" showInputMessage="1" showErrorMessage="1" sqref="D20" xr:uid="{00000000-0002-0000-0400-00000F000000}">
      <formula1>Q17.</formula1>
    </dataValidation>
    <dataValidation type="list" allowBlank="1" showInputMessage="1" showErrorMessage="1" sqref="D21" xr:uid="{00000000-0002-0000-0400-000010000000}">
      <formula1>Q18.</formula1>
    </dataValidation>
    <dataValidation type="list" allowBlank="1" showInputMessage="1" showErrorMessage="1" sqref="D22" xr:uid="{00000000-0002-0000-0400-000011000000}">
      <formula1>Q19.</formula1>
    </dataValidation>
    <dataValidation type="list" allowBlank="1" showInputMessage="1" showErrorMessage="1" sqref="D23" xr:uid="{00000000-0002-0000-0400-000012000000}">
      <formula1>Q20.</formula1>
    </dataValidation>
    <dataValidation type="list" allowBlank="1" showInputMessage="1" showErrorMessage="1" sqref="D24" xr:uid="{00000000-0002-0000-0400-000013000000}">
      <formula1>Q21.</formula1>
    </dataValidation>
    <dataValidation type="list" allowBlank="1" showInputMessage="1" showErrorMessage="1" sqref="D25" xr:uid="{00000000-0002-0000-0400-000014000000}">
      <formula1>Q22.</formula1>
    </dataValidation>
    <dataValidation type="list" allowBlank="1" showInputMessage="1" showErrorMessage="1" sqref="D26" xr:uid="{00000000-0002-0000-0400-000015000000}">
      <formula1>Q23.</formula1>
    </dataValidation>
    <dataValidation type="list" allowBlank="1" showInputMessage="1" showErrorMessage="1" sqref="D28" xr:uid="{00000000-0002-0000-0400-000016000000}">
      <formula1>Q25.</formula1>
    </dataValidation>
    <dataValidation type="list" allowBlank="1" showInputMessage="1" showErrorMessage="1" sqref="D27" xr:uid="{00000000-0002-0000-0400-000017000000}">
      <formula1>Q24.</formula1>
    </dataValidation>
    <dataValidation type="list" allowBlank="1" showInputMessage="1" showErrorMessage="1" sqref="D30" xr:uid="{00000000-0002-0000-0400-000018000000}">
      <formula1>Q27.</formula1>
    </dataValidation>
    <dataValidation type="list" allowBlank="1" showInputMessage="1" showErrorMessage="1" sqref="D29" xr:uid="{00000000-0002-0000-0400-000019000000}">
      <formula1>Q26.</formula1>
    </dataValidation>
    <dataValidation type="list" allowBlank="1" showInputMessage="1" showErrorMessage="1" sqref="D32" xr:uid="{00000000-0002-0000-0400-00001A000000}">
      <formula1>Q29.</formula1>
    </dataValidation>
    <dataValidation type="list" allowBlank="1" showInputMessage="1" showErrorMessage="1" sqref="D31" xr:uid="{00000000-0002-0000-0400-00001B000000}">
      <formula1>Q28.</formula1>
    </dataValidation>
    <dataValidation type="list" allowBlank="1" showInputMessage="1" showErrorMessage="1" sqref="D35" xr:uid="{00000000-0002-0000-0400-00001C000000}">
      <formula1>Q32.</formula1>
    </dataValidation>
    <dataValidation type="list" allowBlank="1" showInputMessage="1" showErrorMessage="1" sqref="D33" xr:uid="{00000000-0002-0000-0400-00001D000000}">
      <formula1>Q30.</formula1>
    </dataValidation>
    <dataValidation type="list" allowBlank="1" showInputMessage="1" showErrorMessage="1" sqref="D34" xr:uid="{00000000-0002-0000-0400-00001E000000}">
      <formula1>Q31.</formula1>
    </dataValidation>
    <dataValidation type="list" allowBlank="1" showInputMessage="1" showErrorMessage="1" sqref="D7" xr:uid="{00000000-0002-0000-0400-00001F000000}">
      <formula1>Q4.</formula1>
    </dataValidation>
    <dataValidation type="list" allowBlank="1" showInputMessage="1" showErrorMessage="1" sqref="D36" xr:uid="{00000000-0002-0000-0400-000020000000}">
      <formula1>Q33.</formula1>
    </dataValidation>
    <dataValidation type="list" allowBlank="1" showInputMessage="1" showErrorMessage="1" sqref="D37" xr:uid="{00000000-0002-0000-0400-000021000000}">
      <formula1>Q34.</formula1>
    </dataValidation>
    <dataValidation type="list" allowBlank="1" showInputMessage="1" showErrorMessage="1" sqref="D39" xr:uid="{00000000-0002-0000-0400-000022000000}">
      <formula1>Q36.</formula1>
    </dataValidation>
    <dataValidation type="list" allowBlank="1" showInputMessage="1" showErrorMessage="1" sqref="D40" xr:uid="{00000000-0002-0000-0400-000023000000}">
      <formula1>Q37.</formula1>
    </dataValidation>
    <dataValidation type="list" allowBlank="1" showInputMessage="1" showErrorMessage="1" sqref="D41" xr:uid="{00000000-0002-0000-0400-000024000000}">
      <formula1>Q38.</formula1>
    </dataValidation>
    <dataValidation type="list" allowBlank="1" showInputMessage="1" showErrorMessage="1" sqref="D42" xr:uid="{00000000-0002-0000-0400-000025000000}">
      <formula1>Q39.</formula1>
    </dataValidation>
    <dataValidation type="list" allowBlank="1" showInputMessage="1" showErrorMessage="1" sqref="D38" xr:uid="{00000000-0002-0000-0400-000026000000}">
      <formula1>Q35.</formula1>
    </dataValidation>
  </dataValidations>
  <pageMargins left="0.7" right="0.7" top="0.75" bottom="0.75" header="0.3" footer="0.3"/>
  <pageSetup paperSize="9" scale="5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A1:M48"/>
  <sheetViews>
    <sheetView showGridLines="0" zoomScale="60" zoomScaleNormal="60" workbookViewId="0">
      <selection sqref="A1:K1"/>
    </sheetView>
  </sheetViews>
  <sheetFormatPr defaultRowHeight="14.5" x14ac:dyDescent="0.35"/>
  <cols>
    <col min="1" max="1" width="11.54296875" style="14" customWidth="1"/>
    <col min="2" max="2" width="5.54296875" style="14" customWidth="1"/>
    <col min="3" max="3" width="53.54296875" customWidth="1"/>
    <col min="4" max="4" width="42.1796875" customWidth="1"/>
    <col min="5" max="5" width="8.54296875" customWidth="1"/>
    <col min="6" max="6" width="9.81640625" customWidth="1"/>
    <col min="7" max="7" width="2.54296875" customWidth="1"/>
    <col min="8" max="9" width="43.54296875" customWidth="1"/>
    <col min="10" max="10" width="23.1796875" customWidth="1"/>
    <col min="11" max="11" width="20.81640625" customWidth="1"/>
    <col min="12" max="12" width="9.1796875" style="17"/>
    <col min="13" max="13" width="18.1796875" hidden="1" customWidth="1"/>
  </cols>
  <sheetData>
    <row r="1" spans="1:13" ht="85.5" customHeight="1" thickBot="1" x14ac:dyDescent="0.4">
      <c r="A1" s="656" t="s">
        <v>362</v>
      </c>
      <c r="B1" s="657"/>
      <c r="C1" s="657"/>
      <c r="D1" s="657"/>
      <c r="E1" s="657"/>
      <c r="F1" s="657"/>
      <c r="G1" s="657"/>
      <c r="H1" s="657"/>
      <c r="I1" s="657"/>
      <c r="J1" s="657"/>
      <c r="K1" s="658"/>
    </row>
    <row r="2" spans="1:13" ht="29.5" thickBot="1" x14ac:dyDescent="0.4">
      <c r="A2" s="75"/>
      <c r="B2" s="663" t="s">
        <v>77</v>
      </c>
      <c r="C2" s="664"/>
      <c r="D2" s="76" t="s">
        <v>361</v>
      </c>
      <c r="E2" s="77" t="s">
        <v>74</v>
      </c>
      <c r="F2" s="78" t="s">
        <v>78</v>
      </c>
      <c r="G2" s="53"/>
      <c r="H2" s="78" t="s">
        <v>340</v>
      </c>
      <c r="I2" s="78" t="s">
        <v>341</v>
      </c>
      <c r="J2" s="78" t="s">
        <v>76</v>
      </c>
      <c r="K2" s="79" t="s">
        <v>579</v>
      </c>
      <c r="M2" s="153"/>
    </row>
    <row r="3" spans="1:13" ht="33" customHeight="1" x14ac:dyDescent="0.35">
      <c r="A3" s="662" t="s">
        <v>2</v>
      </c>
      <c r="B3" s="100" t="s">
        <v>64</v>
      </c>
      <c r="C3" s="101" t="s">
        <v>3</v>
      </c>
      <c r="D3" s="50" t="str">
        <f>IF(ISBLANK(VLOOKUP(B3,'QIA STAGE 1'!B:E,3,FALSE)),"",VLOOKUP(B3,'QIA STAGE 1'!B:E,3,FALSE))</f>
        <v/>
      </c>
      <c r="E3" s="51" t="str">
        <f>VLOOKUP(B3,'QIA STAGE 1'!B:E,4,FALSE)</f>
        <v/>
      </c>
      <c r="F3" s="52" t="str">
        <f>IF(E3&lt;0,"YES","NO")</f>
        <v>NO</v>
      </c>
      <c r="G3" s="15"/>
      <c r="H3" s="80"/>
      <c r="I3" s="80"/>
      <c r="J3" s="80"/>
      <c r="K3" s="81"/>
      <c r="M3" s="153" t="b">
        <f>IF(F3="Yes",IF(COUNTA(H3:K3)=4,"Stage 2 Complete","Stage 2 Required"))</f>
        <v>0</v>
      </c>
    </row>
    <row r="4" spans="1:13" ht="33" customHeight="1" x14ac:dyDescent="0.35">
      <c r="A4" s="635"/>
      <c r="B4" s="102" t="s">
        <v>65</v>
      </c>
      <c r="C4" s="103" t="s">
        <v>321</v>
      </c>
      <c r="D4" s="45" t="str">
        <f>IF(ISBLANK(VLOOKUP(B4,'QIA STAGE 1'!B:E,3,FALSE)),"",VLOOKUP(B4,'QIA STAGE 1'!B:E,3,FALSE))</f>
        <v/>
      </c>
      <c r="E4" s="46" t="str">
        <f>VLOOKUP(B4,'QIA STAGE 1'!B:E,4,FALSE)</f>
        <v/>
      </c>
      <c r="F4" s="16" t="str">
        <f t="shared" ref="F4:F13" si="0">IF(E4&lt;0,"YES","NO")</f>
        <v>NO</v>
      </c>
      <c r="G4" s="15"/>
      <c r="H4" s="82"/>
      <c r="I4" s="82"/>
      <c r="J4" s="82"/>
      <c r="K4" s="83"/>
      <c r="M4" s="153" t="b">
        <f t="shared" ref="M4:M40" si="1">IF(F4="Yes",IF(COUNTA(H4:K4)=4,"Stage 2 Complete","Stage 2 Required"))</f>
        <v>0</v>
      </c>
    </row>
    <row r="5" spans="1:13" ht="33" customHeight="1" x14ac:dyDescent="0.35">
      <c r="A5" s="636"/>
      <c r="B5" s="202" t="s">
        <v>66</v>
      </c>
      <c r="C5" s="203" t="s">
        <v>4</v>
      </c>
      <c r="D5" s="92" t="str">
        <f>IF(ISBLANK(VLOOKUP(B5,'QIA STAGE 1'!B:E,3,FALSE)),"",VLOOKUP(B5,'QIA STAGE 1'!B:E,3,FALSE))</f>
        <v/>
      </c>
      <c r="E5" s="93" t="str">
        <f>VLOOKUP(B5,'QIA STAGE 1'!B:E,4,FALSE)</f>
        <v/>
      </c>
      <c r="F5" s="94" t="str">
        <f t="shared" si="0"/>
        <v>NO</v>
      </c>
      <c r="G5" s="15"/>
      <c r="H5" s="95"/>
      <c r="I5" s="95"/>
      <c r="J5" s="95"/>
      <c r="K5" s="208"/>
      <c r="M5" s="153" t="b">
        <f>IF(F5="Yes",IF(COUNTA(H5:K5)=4,"Stage 2 Complete","Stage 2 Required"))</f>
        <v>0</v>
      </c>
    </row>
    <row r="6" spans="1:13" s="153" customFormat="1" ht="33" customHeight="1" thickBot="1" x14ac:dyDescent="0.4">
      <c r="A6" s="413"/>
      <c r="B6" s="115" t="s">
        <v>67</v>
      </c>
      <c r="C6" s="209" t="s">
        <v>521</v>
      </c>
      <c r="D6" s="54" t="str">
        <f>IF(ISBLANK(VLOOKUP(B6,'QIA STAGE 1'!B:E,3,FALSE)),"",VLOOKUP(B6,'QIA STAGE 1'!B:E,3,FALSE))</f>
        <v/>
      </c>
      <c r="E6" s="55" t="str">
        <f>VLOOKUP(B6,'QIA STAGE 1'!B:E,4,FALSE)</f>
        <v/>
      </c>
      <c r="F6" s="56" t="str">
        <f>IF(E6&lt;0,"YES","NO")</f>
        <v>NO</v>
      </c>
      <c r="G6" s="207"/>
      <c r="H6" s="240"/>
      <c r="I6" s="241"/>
      <c r="J6" s="240"/>
      <c r="K6" s="242"/>
      <c r="M6" s="153" t="b">
        <f>IF(F6="Yes",IF(COUNTA(H6:K6)=4,"Stage 2 Complete","Stage 2 Required"))</f>
        <v>0</v>
      </c>
    </row>
    <row r="7" spans="1:13" ht="33" customHeight="1" x14ac:dyDescent="0.35">
      <c r="A7" s="659" t="s">
        <v>79</v>
      </c>
      <c r="B7" s="204" t="s">
        <v>68</v>
      </c>
      <c r="C7" s="205" t="s">
        <v>322</v>
      </c>
      <c r="D7" s="92" t="str">
        <f>IF(ISBLANK(VLOOKUP(B7,'QIA STAGE 1'!B:E,3,FALSE)),"",VLOOKUP(B7,'QIA STAGE 1'!B:E,3,FALSE))</f>
        <v/>
      </c>
      <c r="E7" s="72" t="str">
        <f>VLOOKUP(B7,'QIA STAGE 1'!B:E,4,FALSE)</f>
        <v/>
      </c>
      <c r="F7" s="74" t="str">
        <f t="shared" si="0"/>
        <v>NO</v>
      </c>
      <c r="G7" s="15"/>
      <c r="H7" s="85"/>
      <c r="I7" s="85"/>
      <c r="J7" s="85"/>
      <c r="K7" s="86"/>
      <c r="M7" s="153" t="b">
        <f t="shared" si="1"/>
        <v>0</v>
      </c>
    </row>
    <row r="8" spans="1:13" ht="33" customHeight="1" x14ac:dyDescent="0.35">
      <c r="A8" s="660"/>
      <c r="B8" s="104" t="s">
        <v>69</v>
      </c>
      <c r="C8" s="211" t="s">
        <v>324</v>
      </c>
      <c r="D8" s="45" t="str">
        <f>IF(ISBLANK(VLOOKUP(B8,'QIA STAGE 1'!B:E,3,FALSE)),"",VLOOKUP(B8,'QIA STAGE 1'!B:E,3,FALSE))</f>
        <v/>
      </c>
      <c r="E8" s="212" t="str">
        <f>VLOOKUP(B8,'QIA STAGE 1'!B:E,4,FALSE)</f>
        <v/>
      </c>
      <c r="F8" s="16" t="str">
        <f t="shared" si="0"/>
        <v>NO</v>
      </c>
      <c r="G8" s="15"/>
      <c r="H8" s="82"/>
      <c r="I8" s="82"/>
      <c r="J8" s="82"/>
      <c r="K8" s="83"/>
      <c r="M8" s="153" t="b">
        <f t="shared" si="1"/>
        <v>0</v>
      </c>
    </row>
    <row r="9" spans="1:13" ht="33" customHeight="1" x14ac:dyDescent="0.35">
      <c r="A9" s="660"/>
      <c r="B9" s="104" t="s">
        <v>70</v>
      </c>
      <c r="C9" s="105" t="s">
        <v>323</v>
      </c>
      <c r="D9" s="73" t="str">
        <f>IF(ISBLANK(VLOOKUP(B9,'QIA STAGE 1'!B:E,3,FALSE)),"",VLOOKUP(B9,'QIA STAGE 1'!B:E,3,FALSE))</f>
        <v/>
      </c>
      <c r="E9" s="46" t="str">
        <f>VLOOKUP(B9,'QIA STAGE 1'!B:E,4,FALSE)</f>
        <v/>
      </c>
      <c r="F9" s="16" t="str">
        <f t="shared" si="0"/>
        <v>NO</v>
      </c>
      <c r="G9" s="15"/>
      <c r="H9" s="82"/>
      <c r="I9" s="82"/>
      <c r="J9" s="82"/>
      <c r="K9" s="83"/>
      <c r="M9" s="153" t="b">
        <f t="shared" si="1"/>
        <v>0</v>
      </c>
    </row>
    <row r="10" spans="1:13" ht="33" customHeight="1" x14ac:dyDescent="0.35">
      <c r="A10" s="660"/>
      <c r="B10" s="104" t="s">
        <v>71</v>
      </c>
      <c r="C10" s="105" t="s">
        <v>5</v>
      </c>
      <c r="D10" s="45" t="str">
        <f>IF(ISBLANK(VLOOKUP(B10,'QIA STAGE 1'!B:E,3,FALSE)),"",VLOOKUP(B10,'QIA STAGE 1'!B:E,3,FALSE))</f>
        <v/>
      </c>
      <c r="E10" s="46" t="str">
        <f>VLOOKUP(B10,'QIA STAGE 1'!B:E,4,FALSE)</f>
        <v/>
      </c>
      <c r="F10" s="16" t="str">
        <f t="shared" si="0"/>
        <v>NO</v>
      </c>
      <c r="G10" s="15"/>
      <c r="H10" s="82"/>
      <c r="I10" s="82"/>
      <c r="J10" s="82"/>
      <c r="K10" s="83"/>
      <c r="M10" s="153" t="b">
        <f t="shared" si="1"/>
        <v>0</v>
      </c>
    </row>
    <row r="11" spans="1:13" ht="33" customHeight="1" x14ac:dyDescent="0.35">
      <c r="A11" s="660"/>
      <c r="B11" s="104" t="s">
        <v>72</v>
      </c>
      <c r="C11" s="105" t="s">
        <v>6</v>
      </c>
      <c r="D11" s="45" t="str">
        <f>IF(ISBLANK(VLOOKUP(B11,'QIA STAGE 1'!B:E,3,FALSE)),"",VLOOKUP(B11,'QIA STAGE 1'!B:E,3,FALSE))</f>
        <v/>
      </c>
      <c r="E11" s="46" t="str">
        <f>VLOOKUP(B11,'QIA STAGE 1'!B:E,4,FALSE)</f>
        <v/>
      </c>
      <c r="F11" s="16" t="str">
        <f t="shared" si="0"/>
        <v>NO</v>
      </c>
      <c r="G11" s="15"/>
      <c r="H11" s="82"/>
      <c r="I11" s="82"/>
      <c r="J11" s="82"/>
      <c r="K11" s="83"/>
      <c r="M11" s="153" t="b">
        <f t="shared" si="1"/>
        <v>0</v>
      </c>
    </row>
    <row r="12" spans="1:13" ht="33" customHeight="1" x14ac:dyDescent="0.35">
      <c r="A12" s="660"/>
      <c r="B12" s="104" t="s">
        <v>73</v>
      </c>
      <c r="C12" s="105" t="s">
        <v>329</v>
      </c>
      <c r="D12" s="45" t="str">
        <f>IF(ISBLANK(VLOOKUP(B12,'QIA STAGE 1'!B:E,3,FALSE)),"",VLOOKUP(B12,'QIA STAGE 1'!B:E,3,FALSE))</f>
        <v/>
      </c>
      <c r="E12" s="46" t="str">
        <f>VLOOKUP(B12,'QIA STAGE 1'!B:E,4,FALSE)</f>
        <v/>
      </c>
      <c r="F12" s="16" t="str">
        <f t="shared" si="0"/>
        <v>NO</v>
      </c>
      <c r="G12" s="15"/>
      <c r="H12" s="82"/>
      <c r="I12" s="82"/>
      <c r="J12" s="82"/>
      <c r="K12" s="83"/>
      <c r="M12" s="153" t="b">
        <f t="shared" si="1"/>
        <v>0</v>
      </c>
    </row>
    <row r="13" spans="1:13" ht="33" customHeight="1" thickBot="1" x14ac:dyDescent="0.4">
      <c r="A13" s="661"/>
      <c r="B13" s="116" t="s">
        <v>200</v>
      </c>
      <c r="C13" s="117" t="s">
        <v>330</v>
      </c>
      <c r="D13" s="54" t="str">
        <f>IF(ISBLANK(VLOOKUP(B13,'QIA STAGE 1'!B:E,3,FALSE)),"",VLOOKUP(B13,'QIA STAGE 1'!B:E,3,FALSE))</f>
        <v/>
      </c>
      <c r="E13" s="55" t="str">
        <f>VLOOKUP(B13,'QIA STAGE 1'!B:E,4,FALSE)</f>
        <v/>
      </c>
      <c r="F13" s="56" t="str">
        <f t="shared" si="0"/>
        <v>NO</v>
      </c>
      <c r="G13" s="15"/>
      <c r="H13" s="84"/>
      <c r="I13" s="84"/>
      <c r="J13" s="84"/>
      <c r="K13" s="87"/>
      <c r="M13" s="153" t="b">
        <f t="shared" si="1"/>
        <v>0</v>
      </c>
    </row>
    <row r="14" spans="1:13" ht="33" customHeight="1" x14ac:dyDescent="0.35">
      <c r="A14" s="638" t="s">
        <v>233</v>
      </c>
      <c r="B14" s="118" t="s">
        <v>201</v>
      </c>
      <c r="C14" s="119" t="s">
        <v>220</v>
      </c>
      <c r="D14" s="45" t="str">
        <f>IF(ISBLANK(VLOOKUP(B14,'QIA STAGE 1'!B:E,3,FALSE)),"",VLOOKUP(B14,'QIA STAGE 1'!B:E,3,FALSE))</f>
        <v/>
      </c>
      <c r="E14" s="51" t="str">
        <f>VLOOKUP(B14,'QIA STAGE 1'!B:E,4,FALSE)</f>
        <v/>
      </c>
      <c r="F14" s="52" t="str">
        <f t="shared" ref="F14:F37" si="2">IF(E14&lt;0,"YES","NO")</f>
        <v>NO</v>
      </c>
      <c r="G14" s="15"/>
      <c r="H14" s="80"/>
      <c r="I14" s="80"/>
      <c r="J14" s="80"/>
      <c r="K14" s="81"/>
      <c r="M14" s="153" t="b">
        <f t="shared" si="1"/>
        <v>0</v>
      </c>
    </row>
    <row r="15" spans="1:13" ht="33" customHeight="1" x14ac:dyDescent="0.35">
      <c r="A15" s="639"/>
      <c r="B15" s="106" t="s">
        <v>202</v>
      </c>
      <c r="C15" s="107" t="s">
        <v>221</v>
      </c>
      <c r="D15" s="45" t="str">
        <f>IF(ISBLANK(VLOOKUP(B15,'QIA STAGE 1'!B:E,3,FALSE)),"",VLOOKUP(B15,'QIA STAGE 1'!B:E,3,FALSE))</f>
        <v/>
      </c>
      <c r="E15" s="46" t="str">
        <f>VLOOKUP(B15,'QIA STAGE 1'!B:E,4,FALSE)</f>
        <v/>
      </c>
      <c r="F15" s="16" t="str">
        <f t="shared" si="2"/>
        <v>NO</v>
      </c>
      <c r="G15" s="15"/>
      <c r="H15" s="82"/>
      <c r="I15" s="82"/>
      <c r="J15" s="82"/>
      <c r="K15" s="83"/>
      <c r="M15" s="153" t="b">
        <f t="shared" si="1"/>
        <v>0</v>
      </c>
    </row>
    <row r="16" spans="1:13" ht="33" customHeight="1" x14ac:dyDescent="0.35">
      <c r="A16" s="639"/>
      <c r="B16" s="106" t="s">
        <v>203</v>
      </c>
      <c r="C16" s="107" t="s">
        <v>222</v>
      </c>
      <c r="D16" s="45" t="str">
        <f>IF(ISBLANK(VLOOKUP(B16,'QIA STAGE 1'!B:E,3,FALSE)),"",VLOOKUP(B16,'QIA STAGE 1'!B:E,3,FALSE))</f>
        <v/>
      </c>
      <c r="E16" s="46" t="str">
        <f>VLOOKUP(B16,'QIA STAGE 1'!B:E,4,FALSE)</f>
        <v/>
      </c>
      <c r="F16" s="16" t="str">
        <f t="shared" si="2"/>
        <v>NO</v>
      </c>
      <c r="G16" s="15"/>
      <c r="H16" s="82"/>
      <c r="I16" s="82"/>
      <c r="J16" s="82"/>
      <c r="K16" s="83"/>
      <c r="M16" s="153" t="b">
        <f t="shared" si="1"/>
        <v>0</v>
      </c>
    </row>
    <row r="17" spans="1:13" ht="33" customHeight="1" x14ac:dyDescent="0.35">
      <c r="A17" s="639"/>
      <c r="B17" s="106" t="s">
        <v>204</v>
      </c>
      <c r="C17" s="107" t="s">
        <v>223</v>
      </c>
      <c r="D17" s="45" t="str">
        <f>IF(ISBLANK(VLOOKUP(B17,'QIA STAGE 1'!B:E,3,FALSE)),"",VLOOKUP(B17,'QIA STAGE 1'!B:E,3,FALSE))</f>
        <v/>
      </c>
      <c r="E17" s="46" t="str">
        <f>VLOOKUP(B17,'QIA STAGE 1'!B:E,4,FALSE)</f>
        <v/>
      </c>
      <c r="F17" s="16" t="str">
        <f t="shared" si="2"/>
        <v>NO</v>
      </c>
      <c r="G17" s="15"/>
      <c r="H17" s="82"/>
      <c r="I17" s="82"/>
      <c r="J17" s="82"/>
      <c r="K17" s="83"/>
      <c r="M17" s="153" t="b">
        <f t="shared" si="1"/>
        <v>0</v>
      </c>
    </row>
    <row r="18" spans="1:13" ht="33" customHeight="1" x14ac:dyDescent="0.35">
      <c r="A18" s="639"/>
      <c r="B18" s="106" t="s">
        <v>205</v>
      </c>
      <c r="C18" s="107" t="s">
        <v>520</v>
      </c>
      <c r="D18" s="45" t="str">
        <f>IF(ISBLANK(VLOOKUP(B18,'QIA STAGE 1'!B:E,3,FALSE)),"",VLOOKUP(B18,'QIA STAGE 1'!B:E,3,FALSE))</f>
        <v/>
      </c>
      <c r="E18" s="46" t="str">
        <f>VLOOKUP(B18,'QIA STAGE 1'!B:E,4,FALSE)</f>
        <v/>
      </c>
      <c r="F18" s="16" t="str">
        <f t="shared" si="2"/>
        <v>NO</v>
      </c>
      <c r="G18" s="15"/>
      <c r="H18" s="82"/>
      <c r="I18" s="82"/>
      <c r="J18" s="82"/>
      <c r="K18" s="83"/>
      <c r="M18" s="153" t="b">
        <f t="shared" si="1"/>
        <v>0</v>
      </c>
    </row>
    <row r="19" spans="1:13" ht="33" customHeight="1" thickBot="1" x14ac:dyDescent="0.4">
      <c r="A19" s="640"/>
      <c r="B19" s="120" t="s">
        <v>206</v>
      </c>
      <c r="C19" s="121" t="s">
        <v>224</v>
      </c>
      <c r="D19" s="54" t="str">
        <f>IF(ISBLANK(VLOOKUP(B19,'QIA STAGE 1'!B:E,3,FALSE)),"",VLOOKUP(B19,'QIA STAGE 1'!B:E,3,FALSE))</f>
        <v/>
      </c>
      <c r="E19" s="55" t="str">
        <f>VLOOKUP(B19,'QIA STAGE 1'!B:E,4,FALSE)</f>
        <v/>
      </c>
      <c r="F19" s="56" t="str">
        <f t="shared" si="2"/>
        <v>NO</v>
      </c>
      <c r="G19" s="15"/>
      <c r="H19" s="84"/>
      <c r="I19" s="84"/>
      <c r="J19" s="84"/>
      <c r="K19" s="87"/>
      <c r="M19" s="153" t="b">
        <f t="shared" si="1"/>
        <v>0</v>
      </c>
    </row>
    <row r="20" spans="1:13" ht="33" customHeight="1" x14ac:dyDescent="0.35">
      <c r="A20" s="641" t="s">
        <v>234</v>
      </c>
      <c r="B20" s="122" t="s">
        <v>207</v>
      </c>
      <c r="C20" s="123" t="s">
        <v>225</v>
      </c>
      <c r="D20" s="50" t="str">
        <f>IF(ISBLANK(VLOOKUP(B20,'QIA STAGE 1'!B:E,3,FALSE)),"",VLOOKUP(B20,'QIA STAGE 1'!B:E,3,FALSE))</f>
        <v/>
      </c>
      <c r="E20" s="51" t="str">
        <f>VLOOKUP(B20,'QIA STAGE 1'!B:E,4,FALSE)</f>
        <v/>
      </c>
      <c r="F20" s="52" t="str">
        <f t="shared" si="2"/>
        <v>NO</v>
      </c>
      <c r="G20" s="15"/>
      <c r="H20" s="80"/>
      <c r="I20" s="80"/>
      <c r="J20" s="80"/>
      <c r="K20" s="81"/>
      <c r="M20" s="153" t="b">
        <f>IF(F20="Yes",IF(COUNTA(H20:K20)=4,"Stage 2 Complete","Stage 2 Required"))</f>
        <v>0</v>
      </c>
    </row>
    <row r="21" spans="1:13" ht="33" customHeight="1" x14ac:dyDescent="0.35">
      <c r="A21" s="642"/>
      <c r="B21" s="37" t="s">
        <v>208</v>
      </c>
      <c r="C21" s="37" t="s">
        <v>453</v>
      </c>
      <c r="D21" s="45" t="str">
        <f>IF(ISBLANK(VLOOKUP(B21,'QIA STAGE 1'!B:E,3,FALSE)),"",VLOOKUP(B21,'QIA STAGE 1'!B:E,3,FALSE))</f>
        <v/>
      </c>
      <c r="E21" s="46" t="str">
        <f>VLOOKUP(B21,'QIA STAGE 1'!B:E,4,FALSE)</f>
        <v/>
      </c>
      <c r="F21" s="16" t="str">
        <f t="shared" si="2"/>
        <v>NO</v>
      </c>
      <c r="G21" s="15"/>
      <c r="H21" s="82"/>
      <c r="I21" s="82"/>
      <c r="J21" s="82"/>
      <c r="K21" s="83"/>
      <c r="M21" s="153" t="b">
        <f t="shared" si="1"/>
        <v>0</v>
      </c>
    </row>
    <row r="22" spans="1:13" ht="33" customHeight="1" x14ac:dyDescent="0.35">
      <c r="A22" s="642"/>
      <c r="B22" s="108" t="s">
        <v>209</v>
      </c>
      <c r="C22" s="109" t="s">
        <v>325</v>
      </c>
      <c r="D22" s="45" t="str">
        <f>IF(ISBLANK(VLOOKUP(B22,'QIA STAGE 1'!B:E,3,FALSE)),"",VLOOKUP(B22,'QIA STAGE 1'!B:E,3,FALSE))</f>
        <v/>
      </c>
      <c r="E22" s="46" t="str">
        <f>VLOOKUP(B22,'QIA STAGE 1'!B:E,4,FALSE)</f>
        <v/>
      </c>
      <c r="F22" s="16" t="str">
        <f t="shared" si="2"/>
        <v>NO</v>
      </c>
      <c r="G22" s="15"/>
      <c r="H22" s="82"/>
      <c r="I22" s="82"/>
      <c r="J22" s="82"/>
      <c r="K22" s="83"/>
      <c r="M22" s="153" t="b">
        <f t="shared" si="1"/>
        <v>0</v>
      </c>
    </row>
    <row r="23" spans="1:13" ht="33" customHeight="1" thickBot="1" x14ac:dyDescent="0.4">
      <c r="A23" s="643"/>
      <c r="B23" s="124" t="s">
        <v>210</v>
      </c>
      <c r="C23" s="125" t="s">
        <v>226</v>
      </c>
      <c r="D23" s="54" t="str">
        <f>IF(ISBLANK(VLOOKUP(B23,'QIA STAGE 1'!B:E,3,FALSE)),"",VLOOKUP(B23,'QIA STAGE 1'!B:E,3,FALSE))</f>
        <v/>
      </c>
      <c r="E23" s="55" t="str">
        <f>VLOOKUP(B23,'QIA STAGE 1'!B:E,4,FALSE)</f>
        <v/>
      </c>
      <c r="F23" s="56" t="str">
        <f t="shared" si="2"/>
        <v>NO</v>
      </c>
      <c r="G23" s="15"/>
      <c r="H23" s="84"/>
      <c r="I23" s="84"/>
      <c r="J23" s="84"/>
      <c r="K23" s="87"/>
      <c r="M23" s="153" t="b">
        <f t="shared" si="1"/>
        <v>0</v>
      </c>
    </row>
    <row r="24" spans="1:13" ht="33" customHeight="1" x14ac:dyDescent="0.35">
      <c r="A24" s="627" t="s">
        <v>235</v>
      </c>
      <c r="B24" s="126" t="s">
        <v>211</v>
      </c>
      <c r="C24" s="127" t="s">
        <v>227</v>
      </c>
      <c r="D24" s="50" t="str">
        <f>IF(ISBLANK(VLOOKUP(B24,'QIA STAGE 1'!B:E,3,FALSE)),"",VLOOKUP(B24,'QIA STAGE 1'!B:E,3,FALSE))</f>
        <v/>
      </c>
      <c r="E24" s="51" t="str">
        <f>VLOOKUP(B24,'QIA STAGE 1'!B:E,4,FALSE)</f>
        <v/>
      </c>
      <c r="F24" s="52" t="str">
        <f t="shared" si="2"/>
        <v>NO</v>
      </c>
      <c r="G24" s="15"/>
      <c r="H24" s="80"/>
      <c r="I24" s="80"/>
      <c r="J24" s="80"/>
      <c r="K24" s="81"/>
      <c r="M24" s="153" t="b">
        <f t="shared" si="1"/>
        <v>0</v>
      </c>
    </row>
    <row r="25" spans="1:13" ht="33" customHeight="1" x14ac:dyDescent="0.35">
      <c r="A25" s="628"/>
      <c r="B25" s="110" t="s">
        <v>212</v>
      </c>
      <c r="C25" s="111" t="s">
        <v>326</v>
      </c>
      <c r="D25" s="45" t="str">
        <f>IF(ISBLANK(VLOOKUP(B25,'QIA STAGE 1'!B:E,3,FALSE)),"",VLOOKUP(B25,'QIA STAGE 1'!B:E,3,FALSE))</f>
        <v/>
      </c>
      <c r="E25" s="46" t="str">
        <f>VLOOKUP(B25,'QIA STAGE 1'!B:E,4,FALSE)</f>
        <v/>
      </c>
      <c r="F25" s="16" t="str">
        <f t="shared" si="2"/>
        <v>NO</v>
      </c>
      <c r="G25" s="15"/>
      <c r="H25" s="82"/>
      <c r="I25" s="82"/>
      <c r="J25" s="82"/>
      <c r="K25" s="83"/>
      <c r="M25" s="153" t="b">
        <f t="shared" si="1"/>
        <v>0</v>
      </c>
    </row>
    <row r="26" spans="1:13" ht="33" customHeight="1" x14ac:dyDescent="0.35">
      <c r="A26" s="628"/>
      <c r="B26" s="110" t="s">
        <v>213</v>
      </c>
      <c r="C26" s="111" t="s">
        <v>228</v>
      </c>
      <c r="D26" s="45" t="str">
        <f>IF(ISBLANK(VLOOKUP(B26,'QIA STAGE 1'!B:E,3,FALSE)),"",VLOOKUP(B26,'QIA STAGE 1'!B:E,3,FALSE))</f>
        <v/>
      </c>
      <c r="E26" s="46" t="str">
        <f>VLOOKUP(B26,'QIA STAGE 1'!B:E,4,FALSE)</f>
        <v/>
      </c>
      <c r="F26" s="16" t="str">
        <f t="shared" si="2"/>
        <v>NO</v>
      </c>
      <c r="G26" s="15"/>
      <c r="H26" s="82"/>
      <c r="I26" s="82"/>
      <c r="J26" s="82"/>
      <c r="K26" s="83"/>
      <c r="M26" s="153" t="b">
        <f t="shared" si="1"/>
        <v>0</v>
      </c>
    </row>
    <row r="27" spans="1:13" s="153" customFormat="1" ht="33" customHeight="1" x14ac:dyDescent="0.35">
      <c r="A27" s="629"/>
      <c r="B27" s="110" t="s">
        <v>214</v>
      </c>
      <c r="C27" s="111" t="s">
        <v>525</v>
      </c>
      <c r="D27" s="45" t="str">
        <f>IF(ISBLANK(VLOOKUP(B27,'QIA STAGE 1'!B:E,3,FALSE)),"",VLOOKUP(B27,'QIA STAGE 1'!B:E,3,FALSE))</f>
        <v/>
      </c>
      <c r="E27" s="46" t="str">
        <f>VLOOKUP(B27,'QIA STAGE 1'!B:E,4,FALSE)</f>
        <v/>
      </c>
      <c r="F27" s="16" t="str">
        <f t="shared" si="2"/>
        <v>NO</v>
      </c>
      <c r="G27" s="15"/>
      <c r="H27" s="95"/>
      <c r="I27" s="95"/>
      <c r="J27" s="95"/>
      <c r="K27" s="96"/>
      <c r="M27" s="153" t="b">
        <f t="shared" si="1"/>
        <v>0</v>
      </c>
    </row>
    <row r="28" spans="1:13" ht="33" customHeight="1" thickBot="1" x14ac:dyDescent="0.4">
      <c r="A28" s="630"/>
      <c r="B28" s="128" t="s">
        <v>215</v>
      </c>
      <c r="C28" s="129" t="s">
        <v>331</v>
      </c>
      <c r="D28" s="54" t="str">
        <f>IF(ISBLANK(VLOOKUP(B28,'QIA STAGE 1'!B:E,3,FALSE)),"",VLOOKUP(B28,'QIA STAGE 1'!B:E,3,FALSE))</f>
        <v/>
      </c>
      <c r="E28" s="55" t="str">
        <f>VLOOKUP(B28,'QIA STAGE 1'!B:E,4,FALSE)</f>
        <v/>
      </c>
      <c r="F28" s="56" t="str">
        <f t="shared" si="2"/>
        <v>NO</v>
      </c>
      <c r="G28" s="15"/>
      <c r="H28" s="84"/>
      <c r="I28" s="84"/>
      <c r="J28" s="84"/>
      <c r="K28" s="87"/>
      <c r="M28" s="153" t="b">
        <f t="shared" si="1"/>
        <v>0</v>
      </c>
    </row>
    <row r="29" spans="1:13" ht="33" customHeight="1" x14ac:dyDescent="0.35">
      <c r="A29" s="650" t="s">
        <v>236</v>
      </c>
      <c r="B29" s="130" t="s">
        <v>216</v>
      </c>
      <c r="C29" s="131" t="s">
        <v>327</v>
      </c>
      <c r="D29" s="50" t="str">
        <f>IF(ISBLANK(VLOOKUP(B29,'QIA STAGE 1'!B:E,3,FALSE)),"",VLOOKUP(B29,'QIA STAGE 1'!B:E,3,FALSE))</f>
        <v/>
      </c>
      <c r="E29" s="51" t="str">
        <f>VLOOKUP(B29,'QIA STAGE 1'!B:E,4,FALSE)</f>
        <v/>
      </c>
      <c r="F29" s="52" t="str">
        <f t="shared" si="2"/>
        <v>NO</v>
      </c>
      <c r="G29" s="15"/>
      <c r="H29" s="80"/>
      <c r="I29" s="80"/>
      <c r="J29" s="80"/>
      <c r="K29" s="81"/>
      <c r="M29" s="153" t="b">
        <f t="shared" si="1"/>
        <v>0</v>
      </c>
    </row>
    <row r="30" spans="1:13" ht="33" customHeight="1" x14ac:dyDescent="0.35">
      <c r="A30" s="651"/>
      <c r="B30" s="112" t="s">
        <v>217</v>
      </c>
      <c r="C30" s="113" t="s">
        <v>373</v>
      </c>
      <c r="D30" s="45" t="str">
        <f>IF(ISBLANK(VLOOKUP(B30,'QIA STAGE 1'!B:E,3,FALSE)),"",VLOOKUP(B30,'QIA STAGE 1'!B:E,3,FALSE))</f>
        <v/>
      </c>
      <c r="E30" s="46" t="str">
        <f>VLOOKUP(B30,'QIA STAGE 1'!B:E,4,FALSE)</f>
        <v/>
      </c>
      <c r="F30" s="16" t="str">
        <f t="shared" si="2"/>
        <v>NO</v>
      </c>
      <c r="G30" s="15"/>
      <c r="H30" s="82"/>
      <c r="I30" s="82"/>
      <c r="J30" s="82"/>
      <c r="K30" s="83"/>
      <c r="M30" s="153" t="b">
        <f t="shared" si="1"/>
        <v>0</v>
      </c>
    </row>
    <row r="31" spans="1:13" ht="33" customHeight="1" x14ac:dyDescent="0.35">
      <c r="A31" s="651"/>
      <c r="B31" s="112" t="s">
        <v>218</v>
      </c>
      <c r="C31" s="113" t="s">
        <v>230</v>
      </c>
      <c r="D31" s="45" t="str">
        <f>IF(ISBLANK(VLOOKUP(B31,'QIA STAGE 1'!B:E,3,FALSE)),"",VLOOKUP(B31,'QIA STAGE 1'!B:E,3,FALSE))</f>
        <v/>
      </c>
      <c r="E31" s="46" t="str">
        <f>VLOOKUP(B31,'QIA STAGE 1'!B:E,4,FALSE)</f>
        <v/>
      </c>
      <c r="F31" s="16" t="str">
        <f t="shared" si="2"/>
        <v>NO</v>
      </c>
      <c r="G31" s="15"/>
      <c r="H31" s="82"/>
      <c r="I31" s="82"/>
      <c r="J31" s="82"/>
      <c r="K31" s="83"/>
      <c r="M31" s="153" t="b">
        <f t="shared" si="1"/>
        <v>0</v>
      </c>
    </row>
    <row r="32" spans="1:13" ht="33" customHeight="1" x14ac:dyDescent="0.35">
      <c r="A32" s="651"/>
      <c r="B32" s="112" t="s">
        <v>219</v>
      </c>
      <c r="C32" s="113" t="s">
        <v>231</v>
      </c>
      <c r="D32" s="45" t="str">
        <f>IF(ISBLANK(VLOOKUP(B32,'QIA STAGE 1'!B:E,3,FALSE)),"",VLOOKUP(B32,'QIA STAGE 1'!B:E,3,FALSE))</f>
        <v/>
      </c>
      <c r="E32" s="46" t="str">
        <f>VLOOKUP(B32,'QIA STAGE 1'!B:E,4,FALSE)</f>
        <v/>
      </c>
      <c r="F32" s="16" t="str">
        <f t="shared" si="2"/>
        <v>NO</v>
      </c>
      <c r="G32" s="15"/>
      <c r="H32" s="82"/>
      <c r="I32" s="82"/>
      <c r="J32" s="82"/>
      <c r="K32" s="83"/>
      <c r="M32" s="153" t="b">
        <f t="shared" si="1"/>
        <v>0</v>
      </c>
    </row>
    <row r="33" spans="1:13" ht="33" customHeight="1" x14ac:dyDescent="0.35">
      <c r="A33" s="651"/>
      <c r="B33" s="112" t="s">
        <v>375</v>
      </c>
      <c r="C33" s="113" t="s">
        <v>328</v>
      </c>
      <c r="D33" s="45" t="str">
        <f>IF(ISBLANK(VLOOKUP(B33,'QIA STAGE 1'!B:E,3,FALSE)),"",VLOOKUP(B33,'QIA STAGE 1'!B:E,3,FALSE))</f>
        <v/>
      </c>
      <c r="E33" s="46" t="str">
        <f>VLOOKUP(B33,'QIA STAGE 1'!B:E,4,FALSE)</f>
        <v/>
      </c>
      <c r="F33" s="16" t="str">
        <f t="shared" si="2"/>
        <v>NO</v>
      </c>
      <c r="G33" s="15"/>
      <c r="H33" s="82"/>
      <c r="I33" s="82"/>
      <c r="J33" s="82"/>
      <c r="K33" s="83"/>
      <c r="M33" s="153" t="b">
        <f t="shared" si="1"/>
        <v>0</v>
      </c>
    </row>
    <row r="34" spans="1:13" s="153" customFormat="1" ht="33" customHeight="1" x14ac:dyDescent="0.35">
      <c r="A34" s="652"/>
      <c r="B34" s="112" t="s">
        <v>376</v>
      </c>
      <c r="C34" s="113" t="s">
        <v>519</v>
      </c>
      <c r="D34" s="45" t="str">
        <f>IF(ISBLANK(VLOOKUP(B34,'QIA STAGE 1'!B:E,3,FALSE)),"",VLOOKUP(B34,'QIA STAGE 1'!B:E,3,FALSE))</f>
        <v/>
      </c>
      <c r="E34" s="46" t="str">
        <f>VLOOKUP(B34,'QIA STAGE 1'!B:E,4,FALSE)</f>
        <v/>
      </c>
      <c r="F34" s="16" t="str">
        <f t="shared" si="2"/>
        <v>NO</v>
      </c>
      <c r="G34" s="15"/>
      <c r="H34" s="95"/>
      <c r="I34" s="95"/>
      <c r="J34" s="95"/>
      <c r="K34" s="96"/>
      <c r="M34" s="153" t="b">
        <f t="shared" si="1"/>
        <v>0</v>
      </c>
    </row>
    <row r="35" spans="1:13" s="17" customFormat="1" ht="33" customHeight="1" x14ac:dyDescent="0.35">
      <c r="A35" s="652"/>
      <c r="B35" s="112" t="s">
        <v>526</v>
      </c>
      <c r="C35" s="113" t="s">
        <v>232</v>
      </c>
      <c r="D35" s="92" t="str">
        <f>IF(ISBLANK(VLOOKUP(B35,'QIA STAGE 1'!B:E,3,FALSE)),"",VLOOKUP(B35,'QIA STAGE 1'!B:E,3,FALSE))</f>
        <v/>
      </c>
      <c r="E35" s="93" t="str">
        <f>VLOOKUP(B35,'QIA STAGE 1'!B:E,4,FALSE)</f>
        <v/>
      </c>
      <c r="F35" s="94" t="str">
        <f>IF(E35&lt;0,"YES","NO")</f>
        <v>NO</v>
      </c>
      <c r="G35" s="15"/>
      <c r="H35" s="95"/>
      <c r="I35" s="95"/>
      <c r="J35" s="95"/>
      <c r="K35" s="96"/>
      <c r="M35" s="153" t="b">
        <f>IF(F35="Yes",IF(COUNTA(H35:K35)=4,"Stage 2 Complete","Stage 2 Required"))</f>
        <v>0</v>
      </c>
    </row>
    <row r="36" spans="1:13" s="17" customFormat="1" ht="33" customHeight="1" x14ac:dyDescent="0.35">
      <c r="A36" s="652"/>
      <c r="B36" s="112" t="s">
        <v>527</v>
      </c>
      <c r="C36" s="113" t="s">
        <v>452</v>
      </c>
      <c r="D36" s="45" t="str">
        <f>IF(ISBLANK(VLOOKUP(B36,'QIA STAGE 1'!B:E,3,FALSE)),"",VLOOKUP(B36,'QIA STAGE 1'!B:E,3,FALSE))</f>
        <v/>
      </c>
      <c r="E36" s="46" t="str">
        <f>VLOOKUP(B36,'QIA STAGE 1'!B:E,4,FALSE)</f>
        <v/>
      </c>
      <c r="F36" s="16" t="str">
        <f>IF(E36&lt;0,"YES","NO")</f>
        <v>NO</v>
      </c>
      <c r="G36" s="15"/>
      <c r="H36" s="82"/>
      <c r="I36" s="82"/>
      <c r="J36" s="82"/>
      <c r="K36" s="83"/>
      <c r="M36" s="153" t="b">
        <f>IF(F36="Yes",IF(COUNTA(H36:K36)=4,"Stage 2 Complete","Stage 2 Required"))</f>
        <v>0</v>
      </c>
    </row>
    <row r="37" spans="1:13" ht="33" customHeight="1" thickBot="1" x14ac:dyDescent="0.4">
      <c r="A37" s="653"/>
      <c r="B37" s="114" t="s">
        <v>528</v>
      </c>
      <c r="C37" s="243" t="s">
        <v>497</v>
      </c>
      <c r="D37" s="97" t="str">
        <f>IF(ISBLANK(VLOOKUP(B37,'QIA STAGE 1'!B:E,3,FALSE)),"",VLOOKUP(B37,'QIA STAGE 1'!B:E,3,FALSE))</f>
        <v/>
      </c>
      <c r="E37" s="347" t="str">
        <f>VLOOKUP(B37,'QIA STAGE 1'!B:E,4,FALSE)</f>
        <v/>
      </c>
      <c r="F37" s="348" t="str">
        <f t="shared" si="2"/>
        <v>NO</v>
      </c>
      <c r="G37" s="57"/>
      <c r="H37" s="98"/>
      <c r="I37" s="98"/>
      <c r="J37" s="98"/>
      <c r="K37" s="99"/>
      <c r="M37" s="153" t="b">
        <f t="shared" si="1"/>
        <v>0</v>
      </c>
    </row>
    <row r="38" spans="1:13" ht="29.25" customHeight="1" x14ac:dyDescent="0.35">
      <c r="A38" s="654" t="s">
        <v>501</v>
      </c>
      <c r="B38" s="131" t="s">
        <v>530</v>
      </c>
      <c r="C38" s="256" t="s">
        <v>517</v>
      </c>
      <c r="D38" s="50" t="str">
        <f>IF(ISBLANK(VLOOKUP(B38,'QIA STAGE 1'!B:E,3,FALSE)),"",VLOOKUP(B38,'QIA STAGE 1'!B:E,3,FALSE))</f>
        <v/>
      </c>
      <c r="E38" s="51" t="str">
        <f>VLOOKUP(B38,'QIA STAGE 1'!B:E,4,FALSE)</f>
        <v/>
      </c>
      <c r="F38" s="52" t="str">
        <f>IF(E38&lt;0,"YES","NO")</f>
        <v>NO</v>
      </c>
      <c r="G38" s="213"/>
      <c r="H38" s="349"/>
      <c r="I38" s="349"/>
      <c r="J38" s="349"/>
      <c r="K38" s="350"/>
      <c r="M38" s="153" t="b">
        <f t="shared" si="1"/>
        <v>0</v>
      </c>
    </row>
    <row r="39" spans="1:13" ht="102.75" customHeight="1" thickBot="1" x14ac:dyDescent="0.4">
      <c r="A39" s="655"/>
      <c r="B39" s="243" t="s">
        <v>531</v>
      </c>
      <c r="C39" s="351" t="s">
        <v>518</v>
      </c>
      <c r="D39" s="54" t="str">
        <f>IF(ISBLANK(VLOOKUP(B39,'QIA STAGE 1'!B:E,3,FALSE)),"",VLOOKUP(B39,'QIA STAGE 1'!B:E,3,FALSE))</f>
        <v/>
      </c>
      <c r="E39" s="55" t="str">
        <f>VLOOKUP(B39,'QIA STAGE 1'!B:E,4,FALSE)</f>
        <v/>
      </c>
      <c r="F39" s="56" t="str">
        <f>IF(E39&lt;0,"YES","NO")</f>
        <v>NO</v>
      </c>
      <c r="G39" s="352"/>
      <c r="H39" s="353"/>
      <c r="I39" s="353"/>
      <c r="J39" s="353"/>
      <c r="K39" s="354"/>
      <c r="M39" s="153" t="b">
        <f t="shared" si="1"/>
        <v>0</v>
      </c>
    </row>
    <row r="40" spans="1:13" s="169" customFormat="1" ht="73.25" customHeight="1" thickBot="1" x14ac:dyDescent="0.4">
      <c r="A40" s="355" t="s">
        <v>618</v>
      </c>
      <c r="B40" s="356" t="s">
        <v>613</v>
      </c>
      <c r="C40" s="357" t="s">
        <v>614</v>
      </c>
      <c r="D40" s="358" t="str">
        <f>IF(ISBLANK(VLOOKUP(B40,'QIA STAGE 1'!B:E,3,FALSE)),"",VLOOKUP(B40,'QIA STAGE 1'!B:E,3,FALSE))</f>
        <v/>
      </c>
      <c r="E40" s="359" t="str">
        <f>VLOOKUP(B40,'QIA STAGE 1'!B:E,4,FALSE)</f>
        <v/>
      </c>
      <c r="F40" s="360" t="str">
        <f>IF(E40&lt;0,"YES","NO")</f>
        <v>NO</v>
      </c>
      <c r="G40" s="361"/>
      <c r="H40" s="362"/>
      <c r="I40" s="362"/>
      <c r="J40" s="362"/>
      <c r="K40" s="363"/>
      <c r="M40" s="153" t="b">
        <f t="shared" si="1"/>
        <v>0</v>
      </c>
    </row>
    <row r="41" spans="1:13" ht="49.5" customHeight="1" thickBot="1" x14ac:dyDescent="0.4">
      <c r="A41" s="343" t="s">
        <v>762</v>
      </c>
      <c r="B41" s="364" t="s">
        <v>750</v>
      </c>
      <c r="C41" s="365" t="s">
        <v>752</v>
      </c>
      <c r="D41" s="358" t="str">
        <f>IF(ISBLANK(VLOOKUP(B41,'QIA STAGE 1'!B:E,3,FALSE)),"",VLOOKUP(B41,'QIA STAGE 1'!B:E,3,FALSE))</f>
        <v/>
      </c>
      <c r="E41" s="359" t="str">
        <f>VLOOKUP(B41,'QIA STAGE 1'!B:E,4,FALSE)</f>
        <v/>
      </c>
      <c r="F41" s="360" t="str">
        <f>IF(E41&lt;0,"YES","NO")</f>
        <v>NO</v>
      </c>
      <c r="G41" s="361"/>
      <c r="H41" s="362"/>
      <c r="I41" s="362"/>
      <c r="J41" s="362"/>
      <c r="K41" s="363"/>
      <c r="M41" s="153" t="b">
        <f>IF(F41="Yes",IF(COUNTA(H41:K41)=4,"Stage 2 Complete","Stage 2 Required"))</f>
        <v>0</v>
      </c>
    </row>
    <row r="42" spans="1:13" x14ac:dyDescent="0.35">
      <c r="B42" s="153"/>
      <c r="C42" s="153"/>
      <c r="D42" s="153"/>
      <c r="E42" s="153"/>
      <c r="F42" s="153"/>
    </row>
    <row r="43" spans="1:13" x14ac:dyDescent="0.35">
      <c r="B43" s="153"/>
      <c r="C43" s="153"/>
      <c r="D43" s="153"/>
      <c r="E43" s="153"/>
      <c r="F43" s="153"/>
    </row>
    <row r="44" spans="1:13" x14ac:dyDescent="0.35">
      <c r="B44" s="153"/>
      <c r="C44" s="153"/>
      <c r="D44" s="153"/>
      <c r="E44" s="153"/>
      <c r="F44" s="153"/>
    </row>
    <row r="45" spans="1:13" x14ac:dyDescent="0.35">
      <c r="B45" s="153"/>
      <c r="C45" s="153"/>
      <c r="D45" s="153"/>
      <c r="E45" s="153"/>
      <c r="F45" s="153"/>
    </row>
    <row r="46" spans="1:13" x14ac:dyDescent="0.35">
      <c r="B46" s="153"/>
      <c r="C46" s="153"/>
      <c r="D46" s="153"/>
      <c r="E46" s="153"/>
      <c r="F46" s="153"/>
    </row>
    <row r="47" spans="1:13" x14ac:dyDescent="0.35">
      <c r="B47" s="153"/>
      <c r="C47" s="153"/>
      <c r="D47" s="153"/>
      <c r="E47" s="153"/>
      <c r="F47" s="153"/>
    </row>
    <row r="48" spans="1:13" x14ac:dyDescent="0.35">
      <c r="B48" s="153"/>
      <c r="C48" s="153"/>
      <c r="D48" s="153"/>
      <c r="E48" s="153"/>
      <c r="F48" s="153"/>
    </row>
  </sheetData>
  <sheetProtection selectLockedCells="1"/>
  <mergeCells count="9">
    <mergeCell ref="A20:A23"/>
    <mergeCell ref="A24:A28"/>
    <mergeCell ref="A29:A37"/>
    <mergeCell ref="A38:A39"/>
    <mergeCell ref="A1:K1"/>
    <mergeCell ref="A7:A13"/>
    <mergeCell ref="A3:A5"/>
    <mergeCell ref="B2:C2"/>
    <mergeCell ref="A14:A19"/>
  </mergeCells>
  <conditionalFormatting sqref="F3:F34 F37:F41">
    <cfRule type="expression" dxfId="6" priority="7">
      <formula>IF(M3="Stage 2 Required",TRUE,FALSE)</formula>
    </cfRule>
  </conditionalFormatting>
  <conditionalFormatting sqref="F36">
    <cfRule type="expression" dxfId="5" priority="4">
      <formula>IF(M36="Stage 2 Required",TRUE,FALSE)</formula>
    </cfRule>
  </conditionalFormatting>
  <conditionalFormatting sqref="F35">
    <cfRule type="expression" dxfId="4" priority="1">
      <formula>IF(M35="Stage 2 Required",TRUE,FALSE)</formula>
    </cfRule>
  </conditionalFormatting>
  <pageMargins left="0.7" right="0.7" top="0.75" bottom="0.75" header="0.3" footer="0.3"/>
  <pageSetup paperSize="9" scale="4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A51"/>
  <sheetViews>
    <sheetView topLeftCell="BQ1" workbookViewId="0">
      <selection activeCell="BR5" sqref="BR5:BS9"/>
    </sheetView>
  </sheetViews>
  <sheetFormatPr defaultColWidth="33.1796875" defaultRowHeight="14.5" x14ac:dyDescent="0.35"/>
  <cols>
    <col min="1" max="1" width="12" style="17" customWidth="1"/>
    <col min="3" max="3" width="33.1796875" style="17"/>
    <col min="5" max="5" width="33.1796875" style="17"/>
    <col min="7" max="7" width="33.1796875" style="17"/>
    <col min="8" max="8" width="39.1796875" style="153" customWidth="1"/>
    <col min="9" max="9" width="33.1796875" style="153"/>
    <col min="11" max="11" width="33.1796875" style="17"/>
    <col min="13" max="13" width="33.1796875" style="17"/>
    <col min="15" max="15" width="33.1796875" style="17"/>
    <col min="17" max="17" width="33.1796875" style="17"/>
    <col min="19" max="19" width="33.1796875" style="17"/>
    <col min="21" max="21" width="33.1796875" style="17"/>
    <col min="23" max="23" width="33.1796875" style="17"/>
    <col min="25" max="25" width="33.1796875" style="17"/>
    <col min="27" max="27" width="33.1796875" style="17"/>
    <col min="29" max="29" width="33.1796875" style="17"/>
    <col min="31" max="31" width="33.1796875" style="17"/>
    <col min="32" max="33" width="33.1796875" style="153"/>
    <col min="35" max="35" width="33.1796875" style="17"/>
    <col min="37" max="37" width="33.1796875" style="17"/>
    <col min="39" max="39" width="33.1796875" style="17"/>
    <col min="41" max="41" width="33.1796875" style="17"/>
    <col min="43" max="43" width="33.1796875" style="17"/>
    <col min="45" max="45" width="33.1796875" style="17"/>
    <col min="47" max="47" width="33.1796875" style="17"/>
    <col min="49" max="49" width="33.1796875" style="17"/>
    <col min="50" max="50" width="38.1796875" style="153" customWidth="1"/>
    <col min="51" max="51" width="33.1796875" style="153"/>
    <col min="53" max="53" width="33.1796875" style="17"/>
    <col min="55" max="55" width="33.1796875" style="17"/>
    <col min="57" max="57" width="33.1796875" style="17"/>
    <col min="59" max="59" width="33.1796875" style="17"/>
    <col min="61" max="61" width="33.1796875" style="17"/>
    <col min="63" max="63" width="33.1796875" style="17"/>
    <col min="64" max="65" width="33.1796875" style="153"/>
    <col min="69" max="69" width="45" customWidth="1"/>
    <col min="76" max="76" width="16.1796875" customWidth="1"/>
    <col min="77" max="77" width="76.1796875" customWidth="1"/>
  </cols>
  <sheetData>
    <row r="2" spans="2:79" ht="15" thickBot="1" x14ac:dyDescent="0.4"/>
    <row r="3" spans="2:79" ht="27.75" customHeight="1" thickBot="1" x14ac:dyDescent="0.4">
      <c r="B3" s="667" t="s">
        <v>3</v>
      </c>
      <c r="C3" s="668"/>
      <c r="D3" s="667" t="s">
        <v>321</v>
      </c>
      <c r="E3" s="668"/>
      <c r="F3" s="667" t="s">
        <v>4</v>
      </c>
      <c r="G3" s="668"/>
      <c r="H3" s="675" t="s">
        <v>521</v>
      </c>
      <c r="I3" s="677"/>
      <c r="J3" s="667" t="s">
        <v>322</v>
      </c>
      <c r="K3" s="668"/>
      <c r="L3" s="667" t="s">
        <v>324</v>
      </c>
      <c r="M3" s="668"/>
      <c r="N3" s="667" t="s">
        <v>323</v>
      </c>
      <c r="O3" s="668"/>
      <c r="P3" s="667" t="s">
        <v>5</v>
      </c>
      <c r="Q3" s="668"/>
      <c r="R3" s="667" t="s">
        <v>6</v>
      </c>
      <c r="S3" s="668"/>
      <c r="T3" s="667" t="s">
        <v>329</v>
      </c>
      <c r="U3" s="668"/>
      <c r="V3" s="669" t="s">
        <v>330</v>
      </c>
      <c r="W3" s="669"/>
      <c r="X3" s="667" t="s">
        <v>220</v>
      </c>
      <c r="Y3" s="668"/>
      <c r="Z3" s="667" t="s">
        <v>221</v>
      </c>
      <c r="AA3" s="668"/>
      <c r="AB3" s="670" t="s">
        <v>222</v>
      </c>
      <c r="AC3" s="670"/>
      <c r="AD3" s="670" t="s">
        <v>223</v>
      </c>
      <c r="AE3" s="667"/>
      <c r="AF3" s="675" t="s">
        <v>520</v>
      </c>
      <c r="AG3" s="677"/>
      <c r="AH3" s="670" t="s">
        <v>224</v>
      </c>
      <c r="AI3" s="670"/>
      <c r="AJ3" s="670" t="s">
        <v>225</v>
      </c>
      <c r="AK3" s="670"/>
      <c r="AL3" s="667" t="s">
        <v>332</v>
      </c>
      <c r="AM3" s="668"/>
      <c r="AN3" s="667" t="s">
        <v>325</v>
      </c>
      <c r="AO3" s="668"/>
      <c r="AP3" s="667" t="s">
        <v>226</v>
      </c>
      <c r="AQ3" s="668"/>
      <c r="AR3" s="667" t="s">
        <v>227</v>
      </c>
      <c r="AS3" s="668"/>
      <c r="AT3" s="667" t="s">
        <v>326</v>
      </c>
      <c r="AU3" s="668"/>
      <c r="AV3" s="667" t="s">
        <v>228</v>
      </c>
      <c r="AW3" s="668"/>
      <c r="AX3" s="675" t="s">
        <v>525</v>
      </c>
      <c r="AY3" s="677"/>
      <c r="AZ3" s="667" t="s">
        <v>331</v>
      </c>
      <c r="BA3" s="668"/>
      <c r="BB3" s="667" t="s">
        <v>327</v>
      </c>
      <c r="BC3" s="668"/>
      <c r="BD3" s="669" t="s">
        <v>229</v>
      </c>
      <c r="BE3" s="669"/>
      <c r="BF3" s="667" t="s">
        <v>230</v>
      </c>
      <c r="BG3" s="668"/>
      <c r="BH3" s="667" t="s">
        <v>231</v>
      </c>
      <c r="BI3" s="668"/>
      <c r="BJ3" s="667" t="s">
        <v>328</v>
      </c>
      <c r="BK3" s="668"/>
      <c r="BL3" s="675" t="s">
        <v>519</v>
      </c>
      <c r="BM3" s="677"/>
      <c r="BN3" s="667" t="s">
        <v>232</v>
      </c>
      <c r="BO3" s="668"/>
      <c r="BP3" s="669" t="s">
        <v>379</v>
      </c>
      <c r="BQ3" s="669"/>
      <c r="BR3" s="667" t="s">
        <v>377</v>
      </c>
      <c r="BS3" s="668"/>
      <c r="BT3" s="675" t="s">
        <v>517</v>
      </c>
      <c r="BU3" s="677"/>
      <c r="BV3" s="675" t="s">
        <v>518</v>
      </c>
      <c r="BW3" s="676"/>
      <c r="BX3" s="673" t="s">
        <v>614</v>
      </c>
      <c r="BY3" s="674"/>
      <c r="BZ3" s="671" t="s">
        <v>752</v>
      </c>
      <c r="CA3" s="672"/>
    </row>
    <row r="4" spans="2:79" x14ac:dyDescent="0.35">
      <c r="B4" s="194" t="s">
        <v>64</v>
      </c>
      <c r="C4" s="199"/>
      <c r="D4" s="194" t="s">
        <v>65</v>
      </c>
      <c r="E4" s="199"/>
      <c r="F4" s="194" t="s">
        <v>66</v>
      </c>
      <c r="G4" s="199"/>
      <c r="H4" s="194" t="s">
        <v>67</v>
      </c>
      <c r="I4" s="199"/>
      <c r="J4" s="194" t="s">
        <v>68</v>
      </c>
      <c r="K4" s="199"/>
      <c r="L4" s="665" t="s">
        <v>69</v>
      </c>
      <c r="M4" s="666"/>
      <c r="N4" s="19" t="s">
        <v>70</v>
      </c>
      <c r="O4" s="20"/>
      <c r="P4" s="19" t="s">
        <v>71</v>
      </c>
      <c r="Q4" s="20"/>
      <c r="R4" s="19" t="s">
        <v>72</v>
      </c>
      <c r="S4" s="20"/>
      <c r="T4" s="19" t="s">
        <v>73</v>
      </c>
      <c r="U4" s="20"/>
      <c r="V4" s="19" t="s">
        <v>200</v>
      </c>
      <c r="W4" s="20"/>
      <c r="X4" s="19" t="s">
        <v>201</v>
      </c>
      <c r="Y4" s="20"/>
      <c r="Z4" s="19" t="s">
        <v>202</v>
      </c>
      <c r="AA4" s="20"/>
      <c r="AB4" s="19" t="s">
        <v>203</v>
      </c>
      <c r="AC4" s="20"/>
      <c r="AD4" s="19" t="s">
        <v>204</v>
      </c>
      <c r="AE4" s="20"/>
      <c r="AF4" s="190" t="s">
        <v>205</v>
      </c>
      <c r="AG4" s="190"/>
      <c r="AH4" s="19" t="s">
        <v>206</v>
      </c>
      <c r="AI4" s="20"/>
      <c r="AJ4" s="19" t="s">
        <v>207</v>
      </c>
      <c r="AK4" s="20"/>
      <c r="AL4" s="19" t="s">
        <v>208</v>
      </c>
      <c r="AM4" s="20"/>
      <c r="AN4" s="19" t="s">
        <v>209</v>
      </c>
      <c r="AO4" s="20"/>
      <c r="AP4" s="19" t="s">
        <v>210</v>
      </c>
      <c r="AQ4" s="20"/>
      <c r="AR4" s="19" t="s">
        <v>211</v>
      </c>
      <c r="AS4" s="20"/>
      <c r="AT4" s="19" t="s">
        <v>212</v>
      </c>
      <c r="AU4" s="20"/>
      <c r="AV4" s="19" t="s">
        <v>213</v>
      </c>
      <c r="AW4" s="20"/>
      <c r="AX4" s="190" t="s">
        <v>214</v>
      </c>
      <c r="AY4" s="190"/>
      <c r="AZ4" s="19" t="s">
        <v>215</v>
      </c>
      <c r="BA4" s="20"/>
      <c r="BB4" s="19" t="s">
        <v>216</v>
      </c>
      <c r="BC4" s="20"/>
      <c r="BD4" s="19" t="s">
        <v>217</v>
      </c>
      <c r="BE4" s="20"/>
      <c r="BF4" s="19" t="s">
        <v>218</v>
      </c>
      <c r="BG4" s="20"/>
      <c r="BH4" s="19" t="s">
        <v>219</v>
      </c>
      <c r="BI4" s="20"/>
      <c r="BJ4" s="19" t="s">
        <v>375</v>
      </c>
      <c r="BK4" s="20"/>
      <c r="BL4" s="177" t="s">
        <v>376</v>
      </c>
      <c r="BM4" s="190"/>
      <c r="BN4" s="19" t="s">
        <v>526</v>
      </c>
      <c r="BO4" s="20"/>
      <c r="BP4" s="19" t="s">
        <v>527</v>
      </c>
      <c r="BQ4" s="20"/>
      <c r="BR4" s="19" t="s">
        <v>528</v>
      </c>
      <c r="BS4" s="20"/>
      <c r="BT4" s="19" t="s">
        <v>530</v>
      </c>
      <c r="BU4" s="20"/>
      <c r="BV4" s="19" t="s">
        <v>531</v>
      </c>
      <c r="BW4" s="190"/>
      <c r="BX4" s="257" t="s">
        <v>613</v>
      </c>
      <c r="BY4" s="210"/>
      <c r="BZ4" s="315" t="s">
        <v>750</v>
      </c>
      <c r="CA4" s="315"/>
    </row>
    <row r="5" spans="2:79" ht="44.25" customHeight="1" x14ac:dyDescent="0.35">
      <c r="B5" s="19" t="s">
        <v>333</v>
      </c>
      <c r="C5" s="21">
        <v>3</v>
      </c>
      <c r="D5" s="19" t="s">
        <v>237</v>
      </c>
      <c r="E5" s="21">
        <v>3</v>
      </c>
      <c r="F5" s="19" t="s">
        <v>14</v>
      </c>
      <c r="G5" s="21">
        <v>3</v>
      </c>
      <c r="H5" s="193" t="s">
        <v>532</v>
      </c>
      <c r="I5" s="191">
        <v>3</v>
      </c>
      <c r="J5" s="19" t="s">
        <v>21</v>
      </c>
      <c r="K5" s="21">
        <v>3</v>
      </c>
      <c r="L5" s="19" t="s">
        <v>28</v>
      </c>
      <c r="M5" s="21">
        <v>3</v>
      </c>
      <c r="N5" s="19" t="s">
        <v>33</v>
      </c>
      <c r="O5" s="21">
        <v>3</v>
      </c>
      <c r="P5" s="19" t="s">
        <v>40</v>
      </c>
      <c r="Q5" s="21">
        <v>3</v>
      </c>
      <c r="R5" s="19" t="s">
        <v>287</v>
      </c>
      <c r="S5" s="21">
        <v>3</v>
      </c>
      <c r="T5" s="19" t="s">
        <v>54</v>
      </c>
      <c r="U5" s="21">
        <v>3</v>
      </c>
      <c r="V5" s="24" t="s">
        <v>83</v>
      </c>
      <c r="W5" s="25">
        <v>3</v>
      </c>
      <c r="X5" s="19" t="s">
        <v>239</v>
      </c>
      <c r="Y5" s="21">
        <v>3</v>
      </c>
      <c r="Z5" s="19" t="s">
        <v>294</v>
      </c>
      <c r="AA5" s="21">
        <v>3</v>
      </c>
      <c r="AB5" s="19" t="s">
        <v>295</v>
      </c>
      <c r="AC5" s="21">
        <v>3</v>
      </c>
      <c r="AD5" s="19" t="s">
        <v>248</v>
      </c>
      <c r="AE5" s="21">
        <v>3</v>
      </c>
      <c r="AF5" s="191" t="s">
        <v>556</v>
      </c>
      <c r="AG5" s="191">
        <v>3</v>
      </c>
      <c r="AH5" s="19" t="s">
        <v>92</v>
      </c>
      <c r="AI5" s="21">
        <v>3</v>
      </c>
      <c r="AJ5" s="19" t="s">
        <v>442</v>
      </c>
      <c r="AK5" s="21">
        <v>3</v>
      </c>
      <c r="AL5" s="19" t="s">
        <v>454</v>
      </c>
      <c r="AM5" s="21">
        <v>3</v>
      </c>
      <c r="AN5" s="19" t="s">
        <v>296</v>
      </c>
      <c r="AO5" s="21">
        <v>3</v>
      </c>
      <c r="AP5" s="19" t="s">
        <v>96</v>
      </c>
      <c r="AQ5" s="21">
        <v>3</v>
      </c>
      <c r="AR5" s="28" t="s">
        <v>297</v>
      </c>
      <c r="AS5" s="21">
        <v>3</v>
      </c>
      <c r="AT5" s="19" t="s">
        <v>264</v>
      </c>
      <c r="AU5" s="21">
        <v>3</v>
      </c>
      <c r="AV5" s="19" t="s">
        <v>274</v>
      </c>
      <c r="AW5" s="21">
        <v>3</v>
      </c>
      <c r="AX5" s="195" t="s">
        <v>551</v>
      </c>
      <c r="AY5" s="191">
        <v>3</v>
      </c>
      <c r="AZ5" s="19" t="s">
        <v>277</v>
      </c>
      <c r="BA5" s="21">
        <v>3</v>
      </c>
      <c r="BB5" s="19" t="s">
        <v>298</v>
      </c>
      <c r="BC5" s="21">
        <v>3</v>
      </c>
      <c r="BD5" s="19" t="s">
        <v>367</v>
      </c>
      <c r="BE5" s="21">
        <v>3</v>
      </c>
      <c r="BF5" s="19" t="s">
        <v>275</v>
      </c>
      <c r="BG5" s="21">
        <v>3</v>
      </c>
      <c r="BH5" s="19" t="s">
        <v>299</v>
      </c>
      <c r="BI5" s="21">
        <v>3</v>
      </c>
      <c r="BJ5" s="19" t="s">
        <v>105</v>
      </c>
      <c r="BK5" s="21">
        <v>3</v>
      </c>
      <c r="BL5" s="195" t="s">
        <v>540</v>
      </c>
      <c r="BM5" s="191">
        <v>3</v>
      </c>
      <c r="BN5" s="19" t="s">
        <v>283</v>
      </c>
      <c r="BO5" s="21">
        <v>3</v>
      </c>
      <c r="BP5" s="19" t="s">
        <v>380</v>
      </c>
      <c r="BQ5" s="21">
        <v>2</v>
      </c>
      <c r="BR5" s="19" t="s">
        <v>380</v>
      </c>
      <c r="BS5" s="21">
        <v>2</v>
      </c>
      <c r="BT5" s="19" t="s">
        <v>553</v>
      </c>
      <c r="BU5" s="21">
        <v>3</v>
      </c>
      <c r="BV5" s="19" t="s">
        <v>557</v>
      </c>
      <c r="BW5" s="191">
        <v>3</v>
      </c>
      <c r="BX5" s="258" t="s">
        <v>615</v>
      </c>
      <c r="BY5" s="259" t="s">
        <v>617</v>
      </c>
      <c r="BZ5" s="315" t="s">
        <v>768</v>
      </c>
      <c r="CA5" s="315" t="s">
        <v>753</v>
      </c>
    </row>
    <row r="6" spans="2:79" ht="43.5" x14ac:dyDescent="0.35">
      <c r="B6" s="19" t="s">
        <v>334</v>
      </c>
      <c r="C6" s="21">
        <v>2</v>
      </c>
      <c r="D6" s="19" t="s">
        <v>238</v>
      </c>
      <c r="E6" s="21">
        <v>2</v>
      </c>
      <c r="F6" s="19" t="s">
        <v>15</v>
      </c>
      <c r="G6" s="21">
        <v>2</v>
      </c>
      <c r="H6" s="193" t="s">
        <v>533</v>
      </c>
      <c r="I6" s="191">
        <v>2</v>
      </c>
      <c r="J6" s="19" t="s">
        <v>22</v>
      </c>
      <c r="K6" s="21">
        <v>2</v>
      </c>
      <c r="L6" s="19" t="s">
        <v>29</v>
      </c>
      <c r="M6" s="21">
        <v>2</v>
      </c>
      <c r="N6" s="19" t="s">
        <v>34</v>
      </c>
      <c r="O6" s="21">
        <v>2</v>
      </c>
      <c r="P6" s="19" t="s">
        <v>41</v>
      </c>
      <c r="Q6" s="21">
        <v>2</v>
      </c>
      <c r="R6" s="19" t="s">
        <v>300</v>
      </c>
      <c r="S6" s="21">
        <v>2</v>
      </c>
      <c r="T6" s="19" t="s">
        <v>55</v>
      </c>
      <c r="U6" s="21">
        <v>2</v>
      </c>
      <c r="V6" s="24" t="s">
        <v>84</v>
      </c>
      <c r="W6" s="25">
        <v>2</v>
      </c>
      <c r="X6" s="19" t="s">
        <v>240</v>
      </c>
      <c r="Y6" s="21">
        <v>2</v>
      </c>
      <c r="Z6" s="19" t="s">
        <v>288</v>
      </c>
      <c r="AA6" s="21">
        <v>2</v>
      </c>
      <c r="AB6" s="19" t="s">
        <v>301</v>
      </c>
      <c r="AC6" s="21">
        <v>2</v>
      </c>
      <c r="AD6" s="19" t="s">
        <v>249</v>
      </c>
      <c r="AE6" s="21">
        <v>1</v>
      </c>
      <c r="AF6" s="191" t="s">
        <v>253</v>
      </c>
      <c r="AG6" s="191">
        <v>0</v>
      </c>
      <c r="AH6" s="19" t="s">
        <v>111</v>
      </c>
      <c r="AI6" s="21">
        <v>2</v>
      </c>
      <c r="AJ6" s="19" t="s">
        <v>443</v>
      </c>
      <c r="AK6" s="21">
        <v>2</v>
      </c>
      <c r="AL6" s="19" t="s">
        <v>455</v>
      </c>
      <c r="AM6" s="21">
        <v>2</v>
      </c>
      <c r="AN6" s="19" t="s">
        <v>302</v>
      </c>
      <c r="AO6" s="21">
        <v>2</v>
      </c>
      <c r="AP6" s="19" t="s">
        <v>115</v>
      </c>
      <c r="AQ6" s="21">
        <v>2</v>
      </c>
      <c r="AR6" s="28" t="s">
        <v>303</v>
      </c>
      <c r="AS6" s="21">
        <v>2</v>
      </c>
      <c r="AT6" s="19" t="s">
        <v>265</v>
      </c>
      <c r="AU6" s="21">
        <v>2</v>
      </c>
      <c r="AV6" s="19" t="s">
        <v>273</v>
      </c>
      <c r="AW6" s="21">
        <v>2</v>
      </c>
      <c r="AX6" s="195" t="s">
        <v>550</v>
      </c>
      <c r="AY6" s="191">
        <v>2</v>
      </c>
      <c r="AZ6" s="19" t="s">
        <v>278</v>
      </c>
      <c r="BA6" s="21">
        <v>2</v>
      </c>
      <c r="BB6" s="19" t="s">
        <v>304</v>
      </c>
      <c r="BC6" s="21">
        <v>2</v>
      </c>
      <c r="BD6" s="19" t="s">
        <v>368</v>
      </c>
      <c r="BE6" s="21">
        <v>2</v>
      </c>
      <c r="BF6" s="19" t="s">
        <v>276</v>
      </c>
      <c r="BG6" s="21">
        <v>2</v>
      </c>
      <c r="BH6" s="19" t="s">
        <v>305</v>
      </c>
      <c r="BI6" s="21">
        <v>2</v>
      </c>
      <c r="BJ6" s="19" t="s">
        <v>124</v>
      </c>
      <c r="BK6" s="21">
        <v>2</v>
      </c>
      <c r="BL6" s="195" t="s">
        <v>541</v>
      </c>
      <c r="BM6" s="191">
        <v>2</v>
      </c>
      <c r="BN6" s="19" t="s">
        <v>284</v>
      </c>
      <c r="BO6" s="21">
        <v>2</v>
      </c>
      <c r="BP6" s="19" t="s">
        <v>378</v>
      </c>
      <c r="BQ6" s="21">
        <v>0</v>
      </c>
      <c r="BR6" s="19" t="s">
        <v>378</v>
      </c>
      <c r="BS6" s="21">
        <v>0</v>
      </c>
      <c r="BT6" s="19" t="s">
        <v>554</v>
      </c>
      <c r="BU6" s="21">
        <v>2</v>
      </c>
      <c r="BV6" s="19" t="s">
        <v>539</v>
      </c>
      <c r="BW6" s="191">
        <v>2</v>
      </c>
      <c r="BX6" s="258" t="s">
        <v>616</v>
      </c>
      <c r="BY6" s="255"/>
      <c r="BZ6" s="315" t="s">
        <v>616</v>
      </c>
      <c r="CA6" s="315"/>
    </row>
    <row r="7" spans="2:79" ht="43.5" x14ac:dyDescent="0.35">
      <c r="B7" s="19" t="s">
        <v>335</v>
      </c>
      <c r="C7" s="21">
        <v>1</v>
      </c>
      <c r="D7" s="19" t="s">
        <v>9</v>
      </c>
      <c r="E7" s="21">
        <v>1</v>
      </c>
      <c r="F7" s="19" t="s">
        <v>16</v>
      </c>
      <c r="G7" s="21">
        <v>1</v>
      </c>
      <c r="H7" s="193" t="s">
        <v>534</v>
      </c>
      <c r="I7" s="191">
        <v>1</v>
      </c>
      <c r="J7" s="19" t="s">
        <v>23</v>
      </c>
      <c r="K7" s="21">
        <v>1</v>
      </c>
      <c r="L7" s="19" t="s">
        <v>30</v>
      </c>
      <c r="M7" s="21">
        <v>1</v>
      </c>
      <c r="N7" s="19" t="s">
        <v>35</v>
      </c>
      <c r="O7" s="21">
        <v>1</v>
      </c>
      <c r="P7" s="19" t="s">
        <v>42</v>
      </c>
      <c r="Q7" s="21">
        <v>1</v>
      </c>
      <c r="R7" s="19" t="s">
        <v>306</v>
      </c>
      <c r="S7" s="21">
        <v>1</v>
      </c>
      <c r="T7" s="19" t="s">
        <v>56</v>
      </c>
      <c r="U7" s="21">
        <v>0</v>
      </c>
      <c r="V7" s="24" t="s">
        <v>85</v>
      </c>
      <c r="W7" s="25">
        <v>0</v>
      </c>
      <c r="X7" s="19" t="s">
        <v>241</v>
      </c>
      <c r="Y7" s="21">
        <v>0</v>
      </c>
      <c r="Z7" s="19" t="s">
        <v>289</v>
      </c>
      <c r="AA7" s="21">
        <v>0</v>
      </c>
      <c r="AB7" s="19" t="s">
        <v>307</v>
      </c>
      <c r="AC7" s="21">
        <v>1</v>
      </c>
      <c r="AD7" s="19" t="s">
        <v>250</v>
      </c>
      <c r="AE7" s="21">
        <v>0</v>
      </c>
      <c r="AF7" s="191" t="s">
        <v>552</v>
      </c>
      <c r="AG7" s="191">
        <v>-3</v>
      </c>
      <c r="AH7" s="19" t="s">
        <v>129</v>
      </c>
      <c r="AI7" s="21">
        <v>1</v>
      </c>
      <c r="AJ7" s="19" t="s">
        <v>444</v>
      </c>
      <c r="AK7" s="21">
        <v>1</v>
      </c>
      <c r="AL7" s="19" t="s">
        <v>456</v>
      </c>
      <c r="AM7" s="21">
        <v>1</v>
      </c>
      <c r="AN7" s="19" t="s">
        <v>308</v>
      </c>
      <c r="AO7" s="21">
        <v>1</v>
      </c>
      <c r="AP7" s="19" t="s">
        <v>133</v>
      </c>
      <c r="AQ7" s="21">
        <v>1</v>
      </c>
      <c r="AR7" s="28" t="s">
        <v>309</v>
      </c>
      <c r="AS7" s="21">
        <v>1</v>
      </c>
      <c r="AT7" s="19" t="s">
        <v>266</v>
      </c>
      <c r="AU7" s="21">
        <v>1</v>
      </c>
      <c r="AV7" s="19" t="s">
        <v>363</v>
      </c>
      <c r="AW7" s="21">
        <v>1</v>
      </c>
      <c r="AX7" s="195" t="s">
        <v>549</v>
      </c>
      <c r="AY7" s="191">
        <v>1</v>
      </c>
      <c r="AZ7" s="19" t="s">
        <v>279</v>
      </c>
      <c r="BA7" s="21">
        <v>1</v>
      </c>
      <c r="BB7" s="19" t="s">
        <v>244</v>
      </c>
      <c r="BC7" s="21">
        <v>0</v>
      </c>
      <c r="BD7" s="19" t="s">
        <v>369</v>
      </c>
      <c r="BE7" s="21">
        <v>1</v>
      </c>
      <c r="BF7" s="19" t="s">
        <v>310</v>
      </c>
      <c r="BG7" s="21">
        <v>1</v>
      </c>
      <c r="BH7" s="19" t="s">
        <v>311</v>
      </c>
      <c r="BI7" s="21">
        <v>1</v>
      </c>
      <c r="BJ7" s="19" t="s">
        <v>141</v>
      </c>
      <c r="BK7" s="21">
        <v>1</v>
      </c>
      <c r="BL7" s="195" t="s">
        <v>542</v>
      </c>
      <c r="BM7" s="191">
        <v>1</v>
      </c>
      <c r="BN7" s="19" t="s">
        <v>244</v>
      </c>
      <c r="BO7" s="21">
        <v>0</v>
      </c>
      <c r="BP7" s="19" t="s">
        <v>381</v>
      </c>
      <c r="BQ7" s="21">
        <v>-1</v>
      </c>
      <c r="BR7" s="19" t="s">
        <v>381</v>
      </c>
      <c r="BS7" s="21">
        <v>-1</v>
      </c>
      <c r="BT7" s="19" t="s">
        <v>555</v>
      </c>
      <c r="BU7" s="21">
        <v>1</v>
      </c>
      <c r="BV7" s="19" t="s">
        <v>538</v>
      </c>
      <c r="BW7" s="191">
        <v>1</v>
      </c>
      <c r="BX7" s="258"/>
      <c r="BY7" s="255"/>
      <c r="BZ7" s="315"/>
      <c r="CA7" s="315"/>
    </row>
    <row r="8" spans="2:79" ht="43.5" x14ac:dyDescent="0.35">
      <c r="B8" s="19" t="s">
        <v>336</v>
      </c>
      <c r="C8" s="21">
        <v>0</v>
      </c>
      <c r="D8" s="19" t="s">
        <v>10</v>
      </c>
      <c r="E8" s="21">
        <v>0</v>
      </c>
      <c r="F8" s="19" t="s">
        <v>17</v>
      </c>
      <c r="G8" s="21">
        <v>0</v>
      </c>
      <c r="H8" s="193" t="s">
        <v>535</v>
      </c>
      <c r="I8" s="191">
        <v>0</v>
      </c>
      <c r="J8" s="19" t="s">
        <v>24</v>
      </c>
      <c r="K8" s="21">
        <v>0</v>
      </c>
      <c r="L8" s="19" t="s">
        <v>31</v>
      </c>
      <c r="M8" s="21">
        <v>0</v>
      </c>
      <c r="N8" s="19" t="s">
        <v>36</v>
      </c>
      <c r="O8" s="21">
        <v>0</v>
      </c>
      <c r="P8" s="19" t="s">
        <v>43</v>
      </c>
      <c r="Q8" s="21">
        <v>0</v>
      </c>
      <c r="R8" s="19" t="s">
        <v>50</v>
      </c>
      <c r="S8" s="21">
        <v>0</v>
      </c>
      <c r="T8" s="19" t="s">
        <v>57</v>
      </c>
      <c r="U8" s="21">
        <v>-2</v>
      </c>
      <c r="V8" s="24" t="s">
        <v>86</v>
      </c>
      <c r="W8" s="25">
        <v>-3</v>
      </c>
      <c r="X8" s="19" t="s">
        <v>242</v>
      </c>
      <c r="Y8" s="21">
        <v>-2</v>
      </c>
      <c r="Z8" s="19" t="s">
        <v>290</v>
      </c>
      <c r="AA8" s="21">
        <v>-2</v>
      </c>
      <c r="AB8" s="19" t="s">
        <v>460</v>
      </c>
      <c r="AC8" s="21">
        <v>0</v>
      </c>
      <c r="AD8" s="19" t="s">
        <v>251</v>
      </c>
      <c r="AE8" s="21">
        <v>-2</v>
      </c>
      <c r="AH8" s="19" t="s">
        <v>460</v>
      </c>
      <c r="AI8" s="21">
        <v>0</v>
      </c>
      <c r="AJ8" s="19" t="s">
        <v>460</v>
      </c>
      <c r="AK8" s="21">
        <v>0</v>
      </c>
      <c r="AL8" s="19" t="s">
        <v>378</v>
      </c>
      <c r="AM8" s="21">
        <v>0</v>
      </c>
      <c r="AN8" s="19" t="s">
        <v>460</v>
      </c>
      <c r="AO8" s="21">
        <v>0</v>
      </c>
      <c r="AP8" s="19" t="s">
        <v>460</v>
      </c>
      <c r="AQ8" s="21">
        <v>0</v>
      </c>
      <c r="AR8" s="28" t="s">
        <v>460</v>
      </c>
      <c r="AS8" s="21">
        <v>0</v>
      </c>
      <c r="AT8" s="19" t="s">
        <v>460</v>
      </c>
      <c r="AU8" s="21">
        <v>0</v>
      </c>
      <c r="AV8" s="19" t="s">
        <v>460</v>
      </c>
      <c r="AW8" s="21">
        <v>0</v>
      </c>
      <c r="AX8" s="195" t="s">
        <v>460</v>
      </c>
      <c r="AY8" s="191">
        <v>0</v>
      </c>
      <c r="AZ8" s="19" t="s">
        <v>460</v>
      </c>
      <c r="BA8" s="21">
        <v>0</v>
      </c>
      <c r="BB8" s="19" t="s">
        <v>312</v>
      </c>
      <c r="BC8" s="21">
        <v>-1</v>
      </c>
      <c r="BD8" s="19" t="s">
        <v>460</v>
      </c>
      <c r="BE8" s="21">
        <v>0</v>
      </c>
      <c r="BF8" s="19" t="s">
        <v>460</v>
      </c>
      <c r="BG8" s="21">
        <v>0</v>
      </c>
      <c r="BH8" s="19" t="s">
        <v>460</v>
      </c>
      <c r="BI8" s="21">
        <v>0</v>
      </c>
      <c r="BJ8" s="19" t="s">
        <v>460</v>
      </c>
      <c r="BK8" s="21">
        <v>0</v>
      </c>
      <c r="BL8" s="195" t="s">
        <v>378</v>
      </c>
      <c r="BM8" s="191">
        <v>0</v>
      </c>
      <c r="BN8" s="19" t="s">
        <v>285</v>
      </c>
      <c r="BO8" s="21">
        <v>-1</v>
      </c>
      <c r="BP8" s="19" t="s">
        <v>382</v>
      </c>
      <c r="BQ8" s="88">
        <v>-2</v>
      </c>
      <c r="BR8" s="19" t="s">
        <v>382</v>
      </c>
      <c r="BS8" s="21">
        <v>-2</v>
      </c>
      <c r="BT8" s="19" t="s">
        <v>378</v>
      </c>
      <c r="BU8" s="21">
        <v>0</v>
      </c>
      <c r="BV8" s="19" t="s">
        <v>378</v>
      </c>
      <c r="BW8" s="191">
        <v>0</v>
      </c>
      <c r="BX8" s="258"/>
      <c r="BY8" s="255"/>
      <c r="BZ8" s="315"/>
      <c r="CA8" s="315"/>
    </row>
    <row r="9" spans="2:79" ht="43.5" x14ac:dyDescent="0.35">
      <c r="B9" s="19" t="s">
        <v>337</v>
      </c>
      <c r="C9" s="21">
        <v>-1</v>
      </c>
      <c r="D9" s="19" t="s">
        <v>11</v>
      </c>
      <c r="E9" s="21">
        <v>-1</v>
      </c>
      <c r="F9" s="19" t="s">
        <v>18</v>
      </c>
      <c r="G9" s="21">
        <v>-1</v>
      </c>
      <c r="H9" s="193" t="s">
        <v>536</v>
      </c>
      <c r="I9" s="191">
        <v>-3</v>
      </c>
      <c r="J9" s="19" t="s">
        <v>25</v>
      </c>
      <c r="K9" s="21">
        <v>-1</v>
      </c>
      <c r="L9" s="19" t="s">
        <v>576</v>
      </c>
      <c r="M9" s="21">
        <v>-1</v>
      </c>
      <c r="N9" s="19" t="s">
        <v>37</v>
      </c>
      <c r="O9" s="21">
        <v>-1</v>
      </c>
      <c r="P9" s="19" t="s">
        <v>44</v>
      </c>
      <c r="Q9" s="21">
        <v>-1</v>
      </c>
      <c r="R9" s="19" t="s">
        <v>318</v>
      </c>
      <c r="S9" s="21">
        <v>-1</v>
      </c>
      <c r="T9" s="19" t="s">
        <v>58</v>
      </c>
      <c r="U9" s="21">
        <v>-3</v>
      </c>
      <c r="V9" s="24"/>
      <c r="W9" s="25"/>
      <c r="X9" s="19" t="s">
        <v>243</v>
      </c>
      <c r="Y9" s="21">
        <v>-3</v>
      </c>
      <c r="Z9" s="19" t="s">
        <v>313</v>
      </c>
      <c r="AA9" s="21">
        <v>-3</v>
      </c>
      <c r="AB9" s="19" t="s">
        <v>245</v>
      </c>
      <c r="AC9" s="21">
        <v>-1</v>
      </c>
      <c r="AD9" s="19" t="s">
        <v>252</v>
      </c>
      <c r="AE9" s="21">
        <v>-3</v>
      </c>
      <c r="AH9" s="19" t="s">
        <v>254</v>
      </c>
      <c r="AI9" s="21">
        <v>-1</v>
      </c>
      <c r="AJ9" s="19" t="s">
        <v>257</v>
      </c>
      <c r="AK9" s="21">
        <v>-1</v>
      </c>
      <c r="AL9" s="19" t="s">
        <v>457</v>
      </c>
      <c r="AM9" s="21">
        <v>-1</v>
      </c>
      <c r="AN9" s="19" t="s">
        <v>314</v>
      </c>
      <c r="AO9" s="21">
        <v>-1</v>
      </c>
      <c r="AP9" s="19" t="s">
        <v>261</v>
      </c>
      <c r="AQ9" s="21">
        <v>-1</v>
      </c>
      <c r="AR9" s="28" t="s">
        <v>267</v>
      </c>
      <c r="AS9" s="21">
        <v>-1</v>
      </c>
      <c r="AT9" s="19" t="s">
        <v>268</v>
      </c>
      <c r="AU9" s="21">
        <v>-1</v>
      </c>
      <c r="AV9" s="19" t="s">
        <v>364</v>
      </c>
      <c r="AW9" s="21">
        <v>-1</v>
      </c>
      <c r="AX9" s="195" t="s">
        <v>548</v>
      </c>
      <c r="AY9" s="191">
        <v>-1</v>
      </c>
      <c r="AZ9" s="19" t="s">
        <v>156</v>
      </c>
      <c r="BA9" s="21">
        <v>-1</v>
      </c>
      <c r="BB9" s="19" t="s">
        <v>315</v>
      </c>
      <c r="BC9" s="21">
        <v>-3</v>
      </c>
      <c r="BD9" s="19" t="s">
        <v>370</v>
      </c>
      <c r="BE9" s="21">
        <v>-1</v>
      </c>
      <c r="BF9" s="19" t="s">
        <v>280</v>
      </c>
      <c r="BG9" s="21">
        <v>-1</v>
      </c>
      <c r="BH9" s="19" t="s">
        <v>316</v>
      </c>
      <c r="BI9" s="21">
        <v>-1</v>
      </c>
      <c r="BJ9" s="19" t="s">
        <v>161</v>
      </c>
      <c r="BK9" s="21">
        <v>-1</v>
      </c>
      <c r="BL9" s="195" t="s">
        <v>544</v>
      </c>
      <c r="BM9" s="191">
        <v>-1</v>
      </c>
      <c r="BN9" s="19" t="s">
        <v>286</v>
      </c>
      <c r="BO9" s="21">
        <v>-3</v>
      </c>
      <c r="BP9" s="19" t="s">
        <v>383</v>
      </c>
      <c r="BQ9" s="21">
        <v>-3</v>
      </c>
      <c r="BR9" s="19" t="s">
        <v>383</v>
      </c>
      <c r="BS9" s="21">
        <v>-3</v>
      </c>
      <c r="BT9" s="19" t="s">
        <v>558</v>
      </c>
      <c r="BU9" s="21">
        <v>-3</v>
      </c>
      <c r="BV9" s="19" t="s">
        <v>537</v>
      </c>
      <c r="BW9" s="191">
        <v>-3</v>
      </c>
      <c r="BX9" s="258"/>
      <c r="BY9" s="255"/>
      <c r="BZ9" s="315"/>
      <c r="CA9" s="315"/>
    </row>
    <row r="10" spans="2:79" ht="43.5" x14ac:dyDescent="0.35">
      <c r="B10" s="19" t="s">
        <v>338</v>
      </c>
      <c r="C10" s="21">
        <v>-2</v>
      </c>
      <c r="D10" s="19" t="s">
        <v>317</v>
      </c>
      <c r="E10" s="21">
        <v>-2</v>
      </c>
      <c r="F10" s="19" t="s">
        <v>19</v>
      </c>
      <c r="G10" s="191">
        <v>-2</v>
      </c>
      <c r="H10" s="197"/>
      <c r="I10" s="21"/>
      <c r="J10" s="190" t="s">
        <v>26</v>
      </c>
      <c r="K10" s="21">
        <v>-2</v>
      </c>
      <c r="L10" s="19" t="s">
        <v>577</v>
      </c>
      <c r="M10" s="21">
        <v>-2</v>
      </c>
      <c r="N10" s="19" t="s">
        <v>38</v>
      </c>
      <c r="O10" s="21">
        <v>-2</v>
      </c>
      <c r="P10" s="19" t="s">
        <v>45</v>
      </c>
      <c r="Q10" s="21">
        <v>-2</v>
      </c>
      <c r="R10" s="19" t="s">
        <v>319</v>
      </c>
      <c r="S10" s="21">
        <v>-2</v>
      </c>
      <c r="T10" s="19"/>
      <c r="U10" s="21"/>
      <c r="V10" s="24"/>
      <c r="W10" s="25"/>
      <c r="X10" s="19"/>
      <c r="Y10" s="21"/>
      <c r="Z10" s="19"/>
      <c r="AA10" s="21"/>
      <c r="AB10" s="19" t="s">
        <v>246</v>
      </c>
      <c r="AC10" s="21">
        <v>-2</v>
      </c>
      <c r="AD10" s="19"/>
      <c r="AE10" s="21"/>
      <c r="AF10" s="191"/>
      <c r="AG10" s="191"/>
      <c r="AH10" s="19" t="s">
        <v>255</v>
      </c>
      <c r="AI10" s="21">
        <v>-2</v>
      </c>
      <c r="AJ10" s="19" t="s">
        <v>258</v>
      </c>
      <c r="AK10" s="21">
        <v>-2</v>
      </c>
      <c r="AL10" s="19" t="s">
        <v>458</v>
      </c>
      <c r="AM10" s="21">
        <v>-2</v>
      </c>
      <c r="AN10" s="19" t="s">
        <v>291</v>
      </c>
      <c r="AO10" s="21">
        <v>-2</v>
      </c>
      <c r="AP10" s="19" t="s">
        <v>262</v>
      </c>
      <c r="AQ10" s="21">
        <v>-2</v>
      </c>
      <c r="AR10" s="28" t="s">
        <v>269</v>
      </c>
      <c r="AS10" s="21">
        <v>-2</v>
      </c>
      <c r="AT10" s="19" t="s">
        <v>270</v>
      </c>
      <c r="AU10" s="21">
        <v>-2</v>
      </c>
      <c r="AV10" s="19" t="s">
        <v>365</v>
      </c>
      <c r="AW10" s="21">
        <v>-2</v>
      </c>
      <c r="AX10" s="195" t="s">
        <v>547</v>
      </c>
      <c r="AY10" s="191">
        <v>-2</v>
      </c>
      <c r="AZ10" s="19" t="s">
        <v>175</v>
      </c>
      <c r="BA10" s="21">
        <v>-2</v>
      </c>
      <c r="BB10" s="19"/>
      <c r="BC10" s="21"/>
      <c r="BD10" s="19" t="s">
        <v>371</v>
      </c>
      <c r="BE10" s="21">
        <v>-2</v>
      </c>
      <c r="BF10" s="19" t="s">
        <v>281</v>
      </c>
      <c r="BG10" s="21">
        <v>-2</v>
      </c>
      <c r="BH10" s="19" t="s">
        <v>292</v>
      </c>
      <c r="BI10" s="21">
        <v>-2</v>
      </c>
      <c r="BJ10" s="19" t="s">
        <v>179</v>
      </c>
      <c r="BK10" s="21">
        <v>-2</v>
      </c>
      <c r="BL10" s="195" t="s">
        <v>543</v>
      </c>
      <c r="BM10" s="191">
        <v>-2</v>
      </c>
      <c r="BN10" s="19"/>
      <c r="BO10" s="21"/>
      <c r="BR10" s="19"/>
      <c r="BS10" s="191"/>
      <c r="BT10" s="19"/>
      <c r="BU10" s="21"/>
      <c r="BV10" s="190"/>
      <c r="BW10" s="191"/>
      <c r="BX10" s="258"/>
      <c r="BY10" s="255"/>
      <c r="BZ10" s="282"/>
      <c r="CA10" s="282"/>
    </row>
    <row r="11" spans="2:79" ht="44" thickBot="1" x14ac:dyDescent="0.4">
      <c r="B11" s="22" t="s">
        <v>339</v>
      </c>
      <c r="C11" s="23">
        <v>-3</v>
      </c>
      <c r="D11" s="22" t="s">
        <v>13</v>
      </c>
      <c r="E11" s="23">
        <v>-3</v>
      </c>
      <c r="F11" s="22" t="s">
        <v>20</v>
      </c>
      <c r="G11" s="192">
        <v>-3</v>
      </c>
      <c r="H11" s="198"/>
      <c r="I11" s="23"/>
      <c r="J11" s="196" t="s">
        <v>27</v>
      </c>
      <c r="K11" s="23">
        <v>-3</v>
      </c>
      <c r="L11" s="22" t="s">
        <v>32</v>
      </c>
      <c r="M11" s="23">
        <v>-3</v>
      </c>
      <c r="N11" s="22" t="s">
        <v>39</v>
      </c>
      <c r="O11" s="23">
        <v>-3</v>
      </c>
      <c r="P11" s="22" t="s">
        <v>46</v>
      </c>
      <c r="Q11" s="23">
        <v>-3</v>
      </c>
      <c r="R11" s="22" t="s">
        <v>320</v>
      </c>
      <c r="S11" s="23">
        <v>-3</v>
      </c>
      <c r="T11" s="22"/>
      <c r="U11" s="23"/>
      <c r="V11" s="26"/>
      <c r="W11" s="27"/>
      <c r="X11" s="22"/>
      <c r="Y11" s="23"/>
      <c r="Z11" s="22"/>
      <c r="AA11" s="23"/>
      <c r="AB11" s="22" t="s">
        <v>247</v>
      </c>
      <c r="AC11" s="23">
        <v>-3</v>
      </c>
      <c r="AD11" s="22"/>
      <c r="AE11" s="23"/>
      <c r="AF11" s="192"/>
      <c r="AG11" s="192"/>
      <c r="AH11" s="22" t="s">
        <v>256</v>
      </c>
      <c r="AI11" s="23">
        <v>-3</v>
      </c>
      <c r="AJ11" s="22" t="s">
        <v>259</v>
      </c>
      <c r="AK11" s="23">
        <v>-3</v>
      </c>
      <c r="AL11" s="22" t="s">
        <v>459</v>
      </c>
      <c r="AM11" s="23">
        <v>-3</v>
      </c>
      <c r="AN11" s="22" t="s">
        <v>260</v>
      </c>
      <c r="AO11" s="23">
        <v>-3</v>
      </c>
      <c r="AP11" s="22" t="s">
        <v>263</v>
      </c>
      <c r="AQ11" s="23">
        <v>-3</v>
      </c>
      <c r="AR11" s="29" t="s">
        <v>271</v>
      </c>
      <c r="AS11" s="23">
        <v>-3</v>
      </c>
      <c r="AT11" s="22" t="s">
        <v>272</v>
      </c>
      <c r="AU11" s="23">
        <v>-3</v>
      </c>
      <c r="AV11" s="22" t="s">
        <v>366</v>
      </c>
      <c r="AW11" s="23">
        <v>-3</v>
      </c>
      <c r="AX11" s="200" t="s">
        <v>546</v>
      </c>
      <c r="AY11" s="192">
        <v>-3</v>
      </c>
      <c r="AZ11" s="22" t="s">
        <v>193</v>
      </c>
      <c r="BA11" s="23">
        <v>-3</v>
      </c>
      <c r="BB11" s="22"/>
      <c r="BC11" s="23"/>
      <c r="BD11" s="22" t="s">
        <v>372</v>
      </c>
      <c r="BE11" s="23">
        <v>-3</v>
      </c>
      <c r="BF11" s="22" t="s">
        <v>282</v>
      </c>
      <c r="BG11" s="23">
        <v>-3</v>
      </c>
      <c r="BH11" s="22" t="s">
        <v>293</v>
      </c>
      <c r="BI11" s="23">
        <v>-3</v>
      </c>
      <c r="BJ11" s="22" t="s">
        <v>198</v>
      </c>
      <c r="BK11" s="23">
        <v>-3</v>
      </c>
      <c r="BL11" s="200" t="s">
        <v>545</v>
      </c>
      <c r="BM11" s="192">
        <v>-3</v>
      </c>
      <c r="BN11" s="22"/>
      <c r="BO11" s="23"/>
      <c r="BP11" s="22"/>
      <c r="BQ11" s="23"/>
      <c r="BR11" s="22"/>
      <c r="BS11" s="23"/>
      <c r="BT11" s="198"/>
      <c r="BU11" s="201"/>
      <c r="BV11" s="22"/>
      <c r="BW11" s="192"/>
      <c r="BX11" s="198"/>
      <c r="BY11" s="201"/>
      <c r="BZ11" s="282"/>
      <c r="CA11" s="282"/>
    </row>
    <row r="14" spans="2:79" x14ac:dyDescent="0.35">
      <c r="E14" s="153"/>
      <c r="BV14" s="153"/>
      <c r="BW14" s="153"/>
    </row>
    <row r="15" spans="2:79" x14ac:dyDescent="0.35">
      <c r="E15" s="153"/>
      <c r="BV15" s="153"/>
      <c r="BW15" s="153"/>
    </row>
    <row r="16" spans="2:79" x14ac:dyDescent="0.35">
      <c r="E16" s="153"/>
      <c r="BV16" s="153"/>
      <c r="BW16" s="153"/>
    </row>
    <row r="17" spans="1:75" x14ac:dyDescent="0.35">
      <c r="BV17" s="153"/>
      <c r="BW17" s="153"/>
    </row>
    <row r="18" spans="1:75" x14ac:dyDescent="0.35">
      <c r="A18" s="18" t="s">
        <v>80</v>
      </c>
      <c r="BV18" s="153"/>
      <c r="BW18" s="153"/>
    </row>
    <row r="19" spans="1:75" s="17" customFormat="1" x14ac:dyDescent="0.35">
      <c r="A19" s="142" t="s">
        <v>429</v>
      </c>
      <c r="F19" s="150"/>
      <c r="H19" s="153"/>
      <c r="I19" s="153"/>
      <c r="AF19" s="153"/>
      <c r="AG19" s="153"/>
      <c r="AX19" s="153"/>
      <c r="AY19" s="153"/>
      <c r="BL19" s="153"/>
      <c r="BM19" s="153"/>
      <c r="BV19" s="153"/>
    </row>
    <row r="20" spans="1:75" s="17" customFormat="1" x14ac:dyDescent="0.35">
      <c r="A20" s="142" t="s">
        <v>428</v>
      </c>
      <c r="F20" s="150"/>
      <c r="H20" s="153"/>
      <c r="I20" s="153"/>
      <c r="AF20" s="153"/>
      <c r="AG20" s="153"/>
      <c r="AX20" s="153"/>
      <c r="AY20" s="153"/>
      <c r="BL20" s="153"/>
      <c r="BM20" s="153"/>
      <c r="BV20" s="153"/>
    </row>
    <row r="21" spans="1:75" s="17" customFormat="1" x14ac:dyDescent="0.35">
      <c r="A21" s="142" t="s">
        <v>430</v>
      </c>
      <c r="E21" s="17" t="str">
        <f>MID(A21,20,7)</f>
        <v xml:space="preserve">e risk </v>
      </c>
      <c r="F21" s="150"/>
      <c r="H21" s="153"/>
      <c r="I21" s="153"/>
      <c r="AF21" s="153"/>
      <c r="AG21" s="153"/>
      <c r="AX21" s="153"/>
      <c r="AY21" s="153"/>
      <c r="BL21" s="153"/>
      <c r="BM21" s="153"/>
    </row>
    <row r="22" spans="1:75" s="17" customFormat="1" x14ac:dyDescent="0.35">
      <c r="A22" s="142" t="s">
        <v>431</v>
      </c>
      <c r="F22" s="150"/>
      <c r="H22" s="153"/>
      <c r="I22" s="153"/>
      <c r="AF22" s="153"/>
      <c r="AG22" s="153"/>
      <c r="AX22" s="153"/>
      <c r="AY22" s="153"/>
      <c r="BL22" s="153"/>
      <c r="BM22" s="153"/>
    </row>
    <row r="23" spans="1:75" s="17" customFormat="1" x14ac:dyDescent="0.35">
      <c r="A23" s="142" t="s">
        <v>432</v>
      </c>
      <c r="F23" s="150"/>
      <c r="H23" s="153"/>
      <c r="I23" s="153"/>
      <c r="AF23" s="153"/>
      <c r="AG23" s="153"/>
      <c r="AX23" s="153"/>
      <c r="AY23" s="153"/>
      <c r="BL23" s="153"/>
      <c r="BM23" s="153"/>
    </row>
    <row r="24" spans="1:75" s="17" customFormat="1" x14ac:dyDescent="0.35">
      <c r="A24" s="142" t="s">
        <v>433</v>
      </c>
      <c r="H24" s="153"/>
      <c r="I24" s="153"/>
      <c r="AF24" s="153"/>
      <c r="AG24" s="153"/>
      <c r="AX24" s="153"/>
      <c r="AY24" s="153"/>
      <c r="BL24" s="153"/>
      <c r="BM24" s="153"/>
    </row>
    <row r="25" spans="1:75" s="17" customFormat="1" x14ac:dyDescent="0.35">
      <c r="A25" s="142" t="s">
        <v>434</v>
      </c>
      <c r="H25" s="153"/>
      <c r="I25" s="153"/>
      <c r="AF25" s="153"/>
      <c r="AG25" s="153"/>
      <c r="AX25" s="153"/>
      <c r="AY25" s="153"/>
      <c r="BL25" s="153"/>
      <c r="BM25" s="153"/>
    </row>
    <row r="26" spans="1:75" s="17" customFormat="1" x14ac:dyDescent="0.35">
      <c r="A26" s="142"/>
      <c r="H26" s="153"/>
      <c r="I26" s="153"/>
      <c r="AF26" s="153"/>
      <c r="AG26" s="153"/>
      <c r="AX26" s="153"/>
      <c r="AY26" s="153"/>
      <c r="BL26" s="153"/>
      <c r="BM26" s="153"/>
    </row>
    <row r="30" spans="1:75" x14ac:dyDescent="0.35">
      <c r="A30" s="151" t="s">
        <v>436</v>
      </c>
    </row>
    <row r="31" spans="1:75" s="17" customFormat="1" x14ac:dyDescent="0.35">
      <c r="A31" s="17" t="s">
        <v>404</v>
      </c>
      <c r="H31" s="153"/>
      <c r="I31" s="153"/>
      <c r="AF31" s="153"/>
      <c r="AG31" s="153"/>
      <c r="AX31" s="153"/>
      <c r="AY31" s="153"/>
      <c r="BL31" s="153"/>
      <c r="BM31" s="153"/>
    </row>
    <row r="32" spans="1:75" s="17" customFormat="1" x14ac:dyDescent="0.35">
      <c r="A32" s="17" t="s">
        <v>405</v>
      </c>
      <c r="H32" s="153"/>
      <c r="I32" s="153"/>
      <c r="AF32" s="153"/>
      <c r="AG32" s="153"/>
      <c r="AX32" s="153"/>
      <c r="AY32" s="153"/>
      <c r="BL32" s="153"/>
      <c r="BM32" s="153"/>
    </row>
    <row r="33" spans="1:65" s="17" customFormat="1" x14ac:dyDescent="0.35">
      <c r="A33" s="152" t="s">
        <v>437</v>
      </c>
      <c r="H33" s="153"/>
      <c r="I33" s="153"/>
      <c r="AF33" s="153"/>
      <c r="AG33" s="153"/>
      <c r="AX33" s="153"/>
      <c r="AY33" s="153"/>
      <c r="BL33" s="153"/>
      <c r="BM33" s="153"/>
    </row>
    <row r="34" spans="1:65" s="17" customFormat="1" x14ac:dyDescent="0.35">
      <c r="A34" s="152" t="s">
        <v>438</v>
      </c>
      <c r="H34" s="153"/>
      <c r="I34" s="153"/>
      <c r="AF34" s="153"/>
      <c r="AG34" s="153"/>
      <c r="AX34" s="153"/>
      <c r="AY34" s="153"/>
      <c r="BL34" s="153"/>
      <c r="BM34" s="153"/>
    </row>
    <row r="35" spans="1:65" s="17" customFormat="1" x14ac:dyDescent="0.35">
      <c r="A35" s="152" t="s">
        <v>439</v>
      </c>
      <c r="H35" s="153"/>
      <c r="I35" s="153"/>
      <c r="AF35" s="153"/>
      <c r="AG35" s="153"/>
      <c r="AX35" s="153"/>
      <c r="AY35" s="153"/>
      <c r="BL35" s="153"/>
      <c r="BM35" s="153"/>
    </row>
    <row r="36" spans="1:65" s="17" customFormat="1" x14ac:dyDescent="0.35">
      <c r="A36" s="153" t="s">
        <v>440</v>
      </c>
      <c r="H36" s="153"/>
      <c r="I36" s="153"/>
      <c r="AF36" s="153"/>
      <c r="AG36" s="153"/>
      <c r="AX36" s="153"/>
      <c r="AY36" s="153"/>
      <c r="BL36" s="153"/>
      <c r="BM36" s="153"/>
    </row>
    <row r="38" spans="1:65" x14ac:dyDescent="0.35">
      <c r="A38" s="18" t="s">
        <v>390</v>
      </c>
    </row>
    <row r="39" spans="1:65" x14ac:dyDescent="0.35">
      <c r="A39" s="17" t="s">
        <v>393</v>
      </c>
    </row>
    <row r="40" spans="1:65" s="17" customFormat="1" x14ac:dyDescent="0.35">
      <c r="A40" s="17" t="s">
        <v>394</v>
      </c>
      <c r="H40" s="153"/>
      <c r="I40" s="153"/>
      <c r="AF40" s="153"/>
      <c r="AG40" s="153"/>
      <c r="AX40" s="153"/>
      <c r="AY40" s="153"/>
      <c r="BL40" s="153"/>
      <c r="BM40" s="153"/>
    </row>
    <row r="41" spans="1:65" s="17" customFormat="1" x14ac:dyDescent="0.35">
      <c r="A41" s="17" t="s">
        <v>395</v>
      </c>
      <c r="H41" s="153"/>
      <c r="I41" s="153"/>
      <c r="AF41" s="153"/>
      <c r="AG41" s="153"/>
      <c r="AX41" s="153"/>
      <c r="AY41" s="153"/>
      <c r="BL41" s="153"/>
      <c r="BM41" s="153"/>
    </row>
    <row r="42" spans="1:65" x14ac:dyDescent="0.35">
      <c r="A42" s="17" t="s">
        <v>391</v>
      </c>
    </row>
    <row r="44" spans="1:65" x14ac:dyDescent="0.35">
      <c r="A44" s="18" t="s">
        <v>418</v>
      </c>
    </row>
    <row r="45" spans="1:65" x14ac:dyDescent="0.35">
      <c r="A45" s="17" t="s">
        <v>416</v>
      </c>
    </row>
    <row r="46" spans="1:65" x14ac:dyDescent="0.35">
      <c r="A46" s="17" t="s">
        <v>417</v>
      </c>
    </row>
    <row r="48" spans="1:65" x14ac:dyDescent="0.35">
      <c r="A48" s="17" t="s">
        <v>421</v>
      </c>
    </row>
    <row r="49" spans="1:1" x14ac:dyDescent="0.35">
      <c r="A49" s="17" t="s">
        <v>422</v>
      </c>
    </row>
    <row r="50" spans="1:1" x14ac:dyDescent="0.35">
      <c r="A50" s="17" t="s">
        <v>416</v>
      </c>
    </row>
    <row r="51" spans="1:1" x14ac:dyDescent="0.35">
      <c r="A51" s="17" t="s">
        <v>417</v>
      </c>
    </row>
  </sheetData>
  <sortState xmlns:xlrd2="http://schemas.microsoft.com/office/spreadsheetml/2017/richdata2" ref="A23:B81">
    <sortCondition ref="A81"/>
  </sortState>
  <mergeCells count="40">
    <mergeCell ref="BZ3:CA3"/>
    <mergeCell ref="BX3:BY3"/>
    <mergeCell ref="BV3:BW3"/>
    <mergeCell ref="H3:I3"/>
    <mergeCell ref="AF3:AG3"/>
    <mergeCell ref="AX3:AY3"/>
    <mergeCell ref="BL3:BM3"/>
    <mergeCell ref="BT3:BU3"/>
    <mergeCell ref="BP3:BQ3"/>
    <mergeCell ref="BR3:BS3"/>
    <mergeCell ref="N3:O3"/>
    <mergeCell ref="P3:Q3"/>
    <mergeCell ref="R3:S3"/>
    <mergeCell ref="T3:U3"/>
    <mergeCell ref="V3:W3"/>
    <mergeCell ref="X3:Y3"/>
    <mergeCell ref="Z3:AA3"/>
    <mergeCell ref="AB3:AC3"/>
    <mergeCell ref="AN3:AO3"/>
    <mergeCell ref="B3:C3"/>
    <mergeCell ref="D3:E3"/>
    <mergeCell ref="F3:G3"/>
    <mergeCell ref="J3:K3"/>
    <mergeCell ref="L3:M3"/>
    <mergeCell ref="L4:M4"/>
    <mergeCell ref="BN3:BO3"/>
    <mergeCell ref="AT3:AU3"/>
    <mergeCell ref="AV3:AW3"/>
    <mergeCell ref="AZ3:BA3"/>
    <mergeCell ref="BB3:BC3"/>
    <mergeCell ref="BD3:BE3"/>
    <mergeCell ref="AP3:AQ3"/>
    <mergeCell ref="AR3:AS3"/>
    <mergeCell ref="BF3:BG3"/>
    <mergeCell ref="BH3:BI3"/>
    <mergeCell ref="BJ3:BK3"/>
    <mergeCell ref="AD3:AE3"/>
    <mergeCell ref="AH3:AI3"/>
    <mergeCell ref="AJ3:AK3"/>
    <mergeCell ref="AL3:AM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9AE1-565E-4264-A9CE-48D2ABD218F4}">
  <sheetPr>
    <tabColor rgb="FFFFC000"/>
  </sheetPr>
  <dimension ref="A1:P39"/>
  <sheetViews>
    <sheetView showGridLines="0" zoomScale="40" zoomScaleNormal="40" workbookViewId="0">
      <selection activeCell="D20" sqref="D20"/>
    </sheetView>
  </sheetViews>
  <sheetFormatPr defaultColWidth="8.90625" defaultRowHeight="15.5" x14ac:dyDescent="0.35"/>
  <cols>
    <col min="1" max="1" width="8.90625" style="417"/>
    <col min="2" max="2" width="60.08984375" style="417" customWidth="1"/>
    <col min="3" max="3" width="23.90625" style="417" customWidth="1"/>
    <col min="4" max="4" width="15" style="417" customWidth="1"/>
    <col min="5" max="5" width="71.90625" style="417" customWidth="1"/>
    <col min="6" max="16384" width="8.90625" style="417"/>
  </cols>
  <sheetData>
    <row r="1" spans="1:16" ht="184.25" customHeight="1" x14ac:dyDescent="0.35">
      <c r="A1" s="442"/>
      <c r="B1" s="692" t="s">
        <v>802</v>
      </c>
      <c r="C1" s="692"/>
      <c r="D1" s="692"/>
      <c r="E1" s="692"/>
      <c r="F1" s="692"/>
      <c r="G1" s="692"/>
      <c r="H1" s="692"/>
      <c r="I1" s="692"/>
      <c r="J1" s="692"/>
      <c r="K1" s="692"/>
      <c r="L1" s="692"/>
      <c r="M1" s="692"/>
      <c r="N1" s="692"/>
      <c r="O1" s="692"/>
      <c r="P1" s="690"/>
    </row>
    <row r="2" spans="1:16" ht="40.25" customHeight="1" x14ac:dyDescent="0.35">
      <c r="A2" s="442"/>
      <c r="B2" s="693" t="s">
        <v>801</v>
      </c>
      <c r="C2" s="693"/>
      <c r="D2" s="693"/>
      <c r="E2" s="693"/>
      <c r="F2" s="693"/>
      <c r="G2" s="693"/>
      <c r="H2" s="693"/>
      <c r="I2" s="693"/>
      <c r="J2" s="693"/>
      <c r="K2" s="693"/>
      <c r="L2" s="693"/>
      <c r="M2" s="693"/>
      <c r="N2" s="693"/>
      <c r="O2" s="693"/>
      <c r="P2" s="690"/>
    </row>
    <row r="3" spans="1:16" ht="40.25" customHeight="1" x14ac:dyDescent="0.35">
      <c r="A3" s="441"/>
      <c r="B3" s="691"/>
      <c r="C3" s="691"/>
      <c r="D3" s="691"/>
      <c r="E3" s="691"/>
      <c r="F3" s="691"/>
      <c r="G3" s="691"/>
      <c r="H3" s="691"/>
      <c r="I3" s="691"/>
      <c r="J3" s="691"/>
      <c r="K3" s="691"/>
      <c r="L3" s="691"/>
      <c r="M3" s="691"/>
      <c r="N3" s="691"/>
      <c r="O3" s="691"/>
      <c r="P3" s="690"/>
    </row>
    <row r="4" spans="1:16" ht="40.5" customHeight="1" x14ac:dyDescent="0.4">
      <c r="A4" s="434"/>
      <c r="B4" s="436" t="s">
        <v>627</v>
      </c>
      <c r="C4" s="435" t="s">
        <v>800</v>
      </c>
      <c r="D4" s="435" t="s">
        <v>74</v>
      </c>
      <c r="E4" s="436" t="s">
        <v>799</v>
      </c>
      <c r="F4" s="690"/>
      <c r="G4" s="690"/>
      <c r="H4" s="690"/>
      <c r="I4" s="690"/>
      <c r="J4" s="690"/>
      <c r="K4" s="690"/>
      <c r="L4" s="690"/>
      <c r="M4" s="690"/>
      <c r="N4" s="690"/>
      <c r="O4" s="690"/>
      <c r="P4" s="690"/>
    </row>
    <row r="5" spans="1:16" ht="48" customHeight="1" x14ac:dyDescent="0.35">
      <c r="A5" s="449" t="s">
        <v>64</v>
      </c>
      <c r="B5" s="443" t="s">
        <v>798</v>
      </c>
      <c r="C5" s="440"/>
      <c r="D5" s="439" t="str">
        <f>IFERROR(VLOOKUP(C5,'EIA Formula'!$A$6:$B$12,2,FALSE),"")</f>
        <v/>
      </c>
      <c r="E5" s="429"/>
      <c r="F5" s="690"/>
      <c r="G5" s="690"/>
      <c r="H5" s="690"/>
      <c r="I5" s="690"/>
      <c r="J5" s="690"/>
      <c r="K5" s="690"/>
      <c r="L5" s="690"/>
      <c r="M5" s="690"/>
      <c r="N5" s="690"/>
      <c r="O5" s="690"/>
      <c r="P5" s="690"/>
    </row>
    <row r="6" spans="1:16" ht="53.4" customHeight="1" x14ac:dyDescent="0.35">
      <c r="A6" s="449" t="s">
        <v>65</v>
      </c>
      <c r="B6" s="443" t="s">
        <v>797</v>
      </c>
      <c r="C6" s="440"/>
      <c r="D6" s="439" t="str">
        <f>IFERROR(VLOOKUP(C6,'EIA Formula'!$A$6:$B$12,2,FALSE),"")</f>
        <v/>
      </c>
      <c r="E6" s="429"/>
      <c r="F6" s="690"/>
      <c r="G6" s="690"/>
      <c r="H6" s="690"/>
      <c r="I6" s="690"/>
      <c r="J6" s="690"/>
      <c r="K6" s="690"/>
      <c r="L6" s="690"/>
      <c r="M6" s="690"/>
      <c r="N6" s="690"/>
      <c r="O6" s="690"/>
      <c r="P6" s="690"/>
    </row>
    <row r="7" spans="1:16" ht="68.400000000000006" customHeight="1" x14ac:dyDescent="0.35">
      <c r="A7" s="449" t="s">
        <v>66</v>
      </c>
      <c r="B7" s="443" t="s">
        <v>796</v>
      </c>
      <c r="C7" s="440"/>
      <c r="D7" s="439" t="str">
        <f>IFERROR(VLOOKUP(C7,'EIA Formula'!$A$6:$B$12,2,FALSE),"")</f>
        <v/>
      </c>
      <c r="E7" s="429"/>
      <c r="F7" s="690"/>
      <c r="G7" s="690"/>
      <c r="H7" s="690"/>
      <c r="I7" s="690"/>
      <c r="J7" s="690"/>
      <c r="K7" s="690"/>
      <c r="L7" s="690"/>
      <c r="M7" s="690"/>
      <c r="N7" s="690"/>
      <c r="O7" s="690"/>
      <c r="P7" s="690"/>
    </row>
    <row r="8" spans="1:16" ht="42.65" customHeight="1" x14ac:dyDescent="0.35">
      <c r="A8" s="449" t="s">
        <v>67</v>
      </c>
      <c r="B8" s="443" t="s">
        <v>795</v>
      </c>
      <c r="C8" s="440"/>
      <c r="D8" s="439" t="str">
        <f>IFERROR(VLOOKUP(C8,'EIA Formula'!$A$6:$B$12,2,FALSE),"")</f>
        <v/>
      </c>
      <c r="E8" s="429"/>
      <c r="F8" s="690"/>
      <c r="G8" s="690"/>
      <c r="H8" s="690"/>
      <c r="I8" s="690"/>
      <c r="J8" s="690"/>
      <c r="K8" s="690"/>
      <c r="L8" s="690"/>
      <c r="M8" s="690"/>
      <c r="N8" s="690"/>
      <c r="O8" s="690"/>
      <c r="P8" s="690"/>
    </row>
    <row r="9" spans="1:16" ht="77.5" x14ac:dyDescent="0.35">
      <c r="A9" s="449" t="s">
        <v>68</v>
      </c>
      <c r="B9" s="443" t="s">
        <v>794</v>
      </c>
      <c r="C9" s="440"/>
      <c r="D9" s="439" t="str">
        <f>IFERROR(VLOOKUP(C9,'EIA Formula'!$A$6:$B$12,2,FALSE),"")</f>
        <v/>
      </c>
      <c r="E9" s="428"/>
      <c r="F9" s="690"/>
      <c r="G9" s="690"/>
      <c r="H9" s="690"/>
      <c r="I9" s="690"/>
      <c r="J9" s="690"/>
      <c r="K9" s="690"/>
      <c r="L9" s="690"/>
      <c r="M9" s="690"/>
      <c r="N9" s="690"/>
      <c r="O9" s="690"/>
      <c r="P9" s="690"/>
    </row>
    <row r="10" spans="1:16" ht="62" x14ac:dyDescent="0.35">
      <c r="A10" s="449" t="s">
        <v>69</v>
      </c>
      <c r="B10" s="443" t="s">
        <v>793</v>
      </c>
      <c r="C10" s="440"/>
      <c r="D10" s="439" t="str">
        <f>IFERROR(VLOOKUP(C10,'EIA Formula'!$A$6:$B$12,2,FALSE),"")</f>
        <v/>
      </c>
      <c r="E10" s="428"/>
      <c r="F10" s="690"/>
      <c r="G10" s="690"/>
      <c r="H10" s="690"/>
      <c r="I10" s="690"/>
      <c r="J10" s="690"/>
      <c r="K10" s="690"/>
      <c r="L10" s="690"/>
      <c r="M10" s="690"/>
      <c r="N10" s="690"/>
      <c r="O10" s="690"/>
      <c r="P10" s="690"/>
    </row>
    <row r="11" spans="1:16" ht="46.5" x14ac:dyDescent="0.35">
      <c r="A11" s="449" t="s">
        <v>70</v>
      </c>
      <c r="B11" s="443" t="s">
        <v>792</v>
      </c>
      <c r="C11" s="440"/>
      <c r="D11" s="439" t="str">
        <f>IFERROR(VLOOKUP(C11,'EIA Formula'!$A$6:$B$12,2,FALSE),"")</f>
        <v/>
      </c>
      <c r="E11" s="428"/>
      <c r="F11" s="690"/>
      <c r="G11" s="690"/>
      <c r="H11" s="690"/>
      <c r="I11" s="690"/>
      <c r="J11" s="690"/>
      <c r="K11" s="690"/>
      <c r="L11" s="690"/>
      <c r="M11" s="690"/>
      <c r="N11" s="690"/>
      <c r="O11" s="690"/>
      <c r="P11" s="690"/>
    </row>
    <row r="12" spans="1:16" ht="46.5" x14ac:dyDescent="0.35">
      <c r="A12" s="449" t="s">
        <v>71</v>
      </c>
      <c r="B12" s="443" t="s">
        <v>791</v>
      </c>
      <c r="C12" s="440"/>
      <c r="D12" s="439" t="str">
        <f>IFERROR(VLOOKUP(C12,'EIA Formula'!$A$6:$B$12,2,FALSE),"")</f>
        <v/>
      </c>
      <c r="E12" s="428"/>
      <c r="F12" s="690"/>
      <c r="G12" s="690"/>
      <c r="H12" s="690"/>
      <c r="I12" s="690"/>
      <c r="J12" s="690"/>
      <c r="K12" s="690"/>
      <c r="L12" s="690"/>
      <c r="M12" s="690"/>
      <c r="N12" s="690"/>
      <c r="O12" s="690"/>
      <c r="P12" s="690"/>
    </row>
    <row r="13" spans="1:16" ht="77.5" x14ac:dyDescent="0.35">
      <c r="A13" s="449" t="s">
        <v>72</v>
      </c>
      <c r="B13" s="443" t="s">
        <v>790</v>
      </c>
      <c r="C13" s="440"/>
      <c r="D13" s="439" t="str">
        <f>IFERROR(VLOOKUP(C13,'EIA Formula'!$A$6:$B$12,2,FALSE),"")</f>
        <v/>
      </c>
      <c r="E13" s="428"/>
      <c r="F13" s="690"/>
      <c r="G13" s="690"/>
      <c r="H13" s="690"/>
      <c r="I13" s="690"/>
      <c r="J13" s="690"/>
      <c r="K13" s="690"/>
      <c r="L13" s="690"/>
      <c r="M13" s="690"/>
      <c r="N13" s="690"/>
      <c r="O13" s="690"/>
      <c r="P13" s="690"/>
    </row>
    <row r="14" spans="1:16" s="418" customFormat="1" ht="44.4" customHeight="1" x14ac:dyDescent="0.35">
      <c r="A14" s="704" t="s">
        <v>789</v>
      </c>
      <c r="B14" s="705"/>
      <c r="C14" s="705"/>
      <c r="D14" s="705"/>
      <c r="E14" s="706"/>
      <c r="F14" s="690"/>
      <c r="G14" s="690"/>
      <c r="H14" s="690"/>
      <c r="I14" s="690"/>
      <c r="J14" s="690"/>
      <c r="K14" s="690"/>
      <c r="L14" s="690"/>
      <c r="M14" s="690"/>
      <c r="N14" s="690"/>
      <c r="O14" s="690"/>
      <c r="P14" s="690"/>
    </row>
    <row r="15" spans="1:16" ht="31" x14ac:dyDescent="0.35">
      <c r="A15" s="449" t="s">
        <v>73</v>
      </c>
      <c r="B15" s="444" t="s">
        <v>788</v>
      </c>
      <c r="C15" s="450"/>
      <c r="D15" s="439" t="str">
        <f>IFERROR(VLOOKUP(C15,'EIA Formula'!$A$6:$B$12,2,FALSE),"")</f>
        <v/>
      </c>
      <c r="E15" s="428"/>
      <c r="F15" s="690"/>
      <c r="G15" s="690"/>
      <c r="H15" s="690"/>
      <c r="I15" s="690"/>
      <c r="J15" s="690"/>
      <c r="K15" s="690"/>
      <c r="L15" s="690"/>
      <c r="M15" s="690"/>
      <c r="N15" s="690"/>
      <c r="O15" s="690"/>
      <c r="P15" s="690"/>
    </row>
    <row r="16" spans="1:16" ht="31" x14ac:dyDescent="0.35">
      <c r="A16" s="449" t="s">
        <v>200</v>
      </c>
      <c r="B16" s="444" t="s">
        <v>787</v>
      </c>
      <c r="C16" s="450"/>
      <c r="D16" s="439" t="str">
        <f>IFERROR(VLOOKUP(C16,'EIA Formula'!$A$6:$B$12,2,FALSE),"")</f>
        <v/>
      </c>
      <c r="E16" s="428"/>
      <c r="F16" s="690"/>
      <c r="G16" s="690"/>
      <c r="H16" s="690"/>
      <c r="I16" s="690"/>
      <c r="J16" s="690"/>
      <c r="K16" s="690"/>
      <c r="L16" s="690"/>
      <c r="M16" s="690"/>
      <c r="N16" s="690"/>
      <c r="O16" s="690"/>
      <c r="P16" s="690"/>
    </row>
    <row r="17" spans="1:16" ht="31" x14ac:dyDescent="0.35">
      <c r="A17" s="449" t="s">
        <v>201</v>
      </c>
      <c r="B17" s="444" t="s">
        <v>786</v>
      </c>
      <c r="C17" s="450"/>
      <c r="D17" s="439" t="str">
        <f>IFERROR(VLOOKUP(C17,'EIA Formula'!$A$6:$B$12,2,FALSE),"")</f>
        <v/>
      </c>
      <c r="E17" s="428"/>
      <c r="F17" s="690"/>
      <c r="G17" s="690"/>
      <c r="H17" s="690"/>
      <c r="I17" s="690"/>
      <c r="J17" s="690"/>
      <c r="K17" s="690"/>
      <c r="L17" s="690"/>
      <c r="M17" s="690"/>
      <c r="N17" s="690"/>
      <c r="O17" s="690"/>
      <c r="P17" s="690"/>
    </row>
    <row r="18" spans="1:16" ht="21.65" customHeight="1" x14ac:dyDescent="0.35">
      <c r="A18" s="704" t="s">
        <v>683</v>
      </c>
      <c r="B18" s="705"/>
      <c r="C18" s="705"/>
      <c r="D18" s="705"/>
      <c r="E18" s="706"/>
      <c r="F18" s="690"/>
      <c r="G18" s="690"/>
      <c r="H18" s="690"/>
      <c r="I18" s="690"/>
      <c r="J18" s="690"/>
      <c r="K18" s="690"/>
      <c r="L18" s="690"/>
      <c r="M18" s="690"/>
      <c r="N18" s="690"/>
      <c r="O18" s="690"/>
      <c r="P18" s="690"/>
    </row>
    <row r="19" spans="1:16" ht="28.25" customHeight="1" x14ac:dyDescent="0.35">
      <c r="A19" s="449" t="s">
        <v>202</v>
      </c>
      <c r="B19" s="443" t="s">
        <v>684</v>
      </c>
      <c r="C19" s="450"/>
      <c r="D19" s="439" t="str">
        <f>IFERROR(VLOOKUP(C19,'EIA Formula'!$A$6:$B$12,2,FALSE),"")</f>
        <v/>
      </c>
      <c r="E19" s="428"/>
      <c r="F19" s="690"/>
      <c r="G19" s="690"/>
      <c r="H19" s="690"/>
      <c r="I19" s="690"/>
      <c r="J19" s="690"/>
      <c r="K19" s="690"/>
      <c r="L19" s="690"/>
      <c r="M19" s="690"/>
      <c r="N19" s="690"/>
      <c r="O19" s="690"/>
      <c r="P19" s="690"/>
    </row>
    <row r="20" spans="1:16" ht="28.25" customHeight="1" x14ac:dyDescent="0.35">
      <c r="A20" s="449" t="s">
        <v>203</v>
      </c>
      <c r="B20" s="443" t="s">
        <v>685</v>
      </c>
      <c r="C20" s="450"/>
      <c r="D20" s="439" t="str">
        <f>IFERROR(VLOOKUP(C20,'EIA Formula'!$A$6:$B$12,2,FALSE),"")</f>
        <v/>
      </c>
      <c r="E20" s="428"/>
      <c r="F20" s="690"/>
      <c r="G20" s="690"/>
      <c r="H20" s="690"/>
      <c r="I20" s="690"/>
      <c r="J20" s="690"/>
      <c r="K20" s="690"/>
      <c r="L20" s="690"/>
      <c r="M20" s="690"/>
      <c r="N20" s="690"/>
      <c r="O20" s="690"/>
      <c r="P20" s="690"/>
    </row>
    <row r="21" spans="1:16" ht="15.65" customHeight="1" x14ac:dyDescent="0.35">
      <c r="A21" s="695" t="s">
        <v>686</v>
      </c>
      <c r="B21" s="696"/>
      <c r="C21" s="696"/>
      <c r="D21" s="696"/>
      <c r="E21" s="696"/>
      <c r="F21" s="696"/>
      <c r="G21" s="697"/>
      <c r="H21" s="694"/>
      <c r="I21" s="690"/>
      <c r="J21" s="690"/>
      <c r="K21" s="690"/>
      <c r="L21" s="690"/>
      <c r="M21" s="690"/>
      <c r="N21" s="690"/>
      <c r="O21" s="690"/>
      <c r="P21" s="690"/>
    </row>
    <row r="22" spans="1:16" ht="15.65" customHeight="1" x14ac:dyDescent="0.35">
      <c r="A22" s="698"/>
      <c r="B22" s="699"/>
      <c r="C22" s="699"/>
      <c r="D22" s="699"/>
      <c r="E22" s="699"/>
      <c r="F22" s="699"/>
      <c r="G22" s="700"/>
      <c r="H22" s="694"/>
      <c r="I22" s="690"/>
      <c r="J22" s="690"/>
      <c r="K22" s="690"/>
      <c r="L22" s="690"/>
      <c r="M22" s="690"/>
      <c r="N22" s="690"/>
      <c r="O22" s="690"/>
      <c r="P22" s="690"/>
    </row>
    <row r="23" spans="1:16" ht="15.65" customHeight="1" x14ac:dyDescent="0.35">
      <c r="A23" s="698"/>
      <c r="B23" s="699"/>
      <c r="C23" s="699"/>
      <c r="D23" s="699"/>
      <c r="E23" s="699"/>
      <c r="F23" s="699"/>
      <c r="G23" s="700"/>
      <c r="H23" s="694"/>
      <c r="I23" s="690"/>
      <c r="J23" s="690"/>
      <c r="K23" s="690"/>
      <c r="L23" s="690"/>
      <c r="M23" s="690"/>
      <c r="N23" s="690"/>
      <c r="O23" s="690"/>
      <c r="P23" s="690"/>
    </row>
    <row r="24" spans="1:16" ht="15.65" customHeight="1" x14ac:dyDescent="0.35">
      <c r="A24" s="698"/>
      <c r="B24" s="699"/>
      <c r="C24" s="699"/>
      <c r="D24" s="699"/>
      <c r="E24" s="699"/>
      <c r="F24" s="699"/>
      <c r="G24" s="700"/>
      <c r="H24" s="694"/>
      <c r="I24" s="690"/>
      <c r="J24" s="690"/>
      <c r="K24" s="690"/>
      <c r="L24" s="690"/>
      <c r="M24" s="690"/>
      <c r="N24" s="690"/>
      <c r="O24" s="690"/>
      <c r="P24" s="690"/>
    </row>
    <row r="25" spans="1:16" ht="15.65" customHeight="1" x14ac:dyDescent="0.35">
      <c r="A25" s="698"/>
      <c r="B25" s="699"/>
      <c r="C25" s="699"/>
      <c r="D25" s="699"/>
      <c r="E25" s="699"/>
      <c r="F25" s="699"/>
      <c r="G25" s="700"/>
      <c r="H25" s="694"/>
      <c r="I25" s="690"/>
      <c r="J25" s="690"/>
      <c r="K25" s="690"/>
      <c r="L25" s="690"/>
      <c r="M25" s="690"/>
      <c r="N25" s="690"/>
      <c r="O25" s="690"/>
      <c r="P25" s="690"/>
    </row>
    <row r="26" spans="1:16" ht="15.65" customHeight="1" x14ac:dyDescent="0.35">
      <c r="A26" s="701"/>
      <c r="B26" s="702"/>
      <c r="C26" s="702"/>
      <c r="D26" s="702"/>
      <c r="E26" s="702"/>
      <c r="F26" s="702"/>
      <c r="G26" s="703"/>
      <c r="H26" s="694"/>
      <c r="I26" s="690"/>
      <c r="J26" s="690"/>
      <c r="K26" s="690"/>
      <c r="L26" s="690"/>
      <c r="M26" s="690"/>
      <c r="N26" s="690"/>
      <c r="O26" s="690"/>
      <c r="P26" s="690"/>
    </row>
    <row r="27" spans="1:16" x14ac:dyDescent="0.35">
      <c r="A27" s="681" t="s">
        <v>687</v>
      </c>
      <c r="B27" s="682"/>
      <c r="C27" s="682"/>
      <c r="D27" s="682"/>
      <c r="E27" s="682"/>
      <c r="F27" s="682"/>
      <c r="G27" s="683"/>
      <c r="H27" s="694"/>
      <c r="I27" s="690"/>
      <c r="J27" s="690"/>
      <c r="K27" s="690"/>
      <c r="L27" s="690"/>
      <c r="M27" s="690"/>
      <c r="N27" s="690"/>
      <c r="O27" s="690"/>
      <c r="P27" s="690"/>
    </row>
    <row r="28" spans="1:16" x14ac:dyDescent="0.35">
      <c r="A28" s="684" t="s">
        <v>785</v>
      </c>
      <c r="B28" s="685"/>
      <c r="C28" s="685"/>
      <c r="D28" s="685"/>
      <c r="E28" s="685"/>
      <c r="F28" s="685"/>
      <c r="G28" s="686"/>
      <c r="H28" s="694"/>
      <c r="I28" s="690"/>
      <c r="J28" s="690"/>
      <c r="K28" s="690"/>
      <c r="L28" s="690"/>
      <c r="M28" s="690"/>
      <c r="N28" s="690"/>
      <c r="O28" s="690"/>
      <c r="P28" s="690"/>
    </row>
    <row r="29" spans="1:16" x14ac:dyDescent="0.35">
      <c r="A29" s="684" t="s">
        <v>784</v>
      </c>
      <c r="B29" s="685"/>
      <c r="C29" s="685"/>
      <c r="D29" s="685"/>
      <c r="E29" s="685"/>
      <c r="F29" s="685"/>
      <c r="G29" s="686"/>
      <c r="H29" s="694"/>
      <c r="I29" s="690"/>
      <c r="J29" s="690"/>
      <c r="K29" s="690"/>
      <c r="L29" s="690"/>
      <c r="M29" s="690"/>
      <c r="N29" s="690"/>
      <c r="O29" s="690"/>
      <c r="P29" s="690"/>
    </row>
    <row r="30" spans="1:16" ht="34.25" customHeight="1" x14ac:dyDescent="0.35">
      <c r="A30" s="687" t="s">
        <v>783</v>
      </c>
      <c r="B30" s="688"/>
      <c r="C30" s="688"/>
      <c r="D30" s="688"/>
      <c r="E30" s="688"/>
      <c r="F30" s="688"/>
      <c r="G30" s="689"/>
      <c r="H30" s="694"/>
      <c r="I30" s="690"/>
      <c r="J30" s="690"/>
      <c r="K30" s="690"/>
      <c r="L30" s="690"/>
      <c r="M30" s="690"/>
      <c r="N30" s="690"/>
      <c r="O30" s="690"/>
      <c r="P30" s="690"/>
    </row>
    <row r="31" spans="1:16" ht="36" customHeight="1" x14ac:dyDescent="0.35">
      <c r="A31" s="687" t="s">
        <v>782</v>
      </c>
      <c r="B31" s="688"/>
      <c r="C31" s="688"/>
      <c r="D31" s="688"/>
      <c r="E31" s="688"/>
      <c r="F31" s="688"/>
      <c r="G31" s="689"/>
      <c r="H31" s="694"/>
      <c r="I31" s="690"/>
      <c r="J31" s="690"/>
      <c r="K31" s="690"/>
      <c r="L31" s="690"/>
      <c r="M31" s="690"/>
      <c r="N31" s="690"/>
      <c r="O31" s="690"/>
      <c r="P31" s="690"/>
    </row>
    <row r="32" spans="1:16" x14ac:dyDescent="0.35">
      <c r="A32" s="707" t="s">
        <v>692</v>
      </c>
      <c r="B32" s="708"/>
      <c r="C32" s="708"/>
      <c r="D32" s="708"/>
      <c r="E32" s="708"/>
      <c r="F32" s="708"/>
      <c r="G32" s="709"/>
      <c r="H32" s="694"/>
      <c r="I32" s="690"/>
      <c r="J32" s="690"/>
      <c r="K32" s="690"/>
      <c r="L32" s="690"/>
      <c r="M32" s="690"/>
      <c r="N32" s="690"/>
      <c r="O32" s="690"/>
      <c r="P32" s="690"/>
    </row>
    <row r="33" spans="1:16" x14ac:dyDescent="0.35">
      <c r="A33" s="710" t="s">
        <v>693</v>
      </c>
      <c r="B33" s="711"/>
      <c r="C33" s="711"/>
      <c r="D33" s="711"/>
      <c r="E33" s="711"/>
      <c r="F33" s="711"/>
      <c r="G33" s="712"/>
      <c r="H33" s="694"/>
      <c r="I33" s="690"/>
      <c r="J33" s="690"/>
      <c r="K33" s="690"/>
      <c r="L33" s="690"/>
      <c r="M33" s="690"/>
      <c r="N33" s="690"/>
      <c r="O33" s="690"/>
      <c r="P33" s="690"/>
    </row>
    <row r="34" spans="1:16" ht="30" customHeight="1" x14ac:dyDescent="0.35">
      <c r="A34" s="713" t="s">
        <v>694</v>
      </c>
      <c r="B34" s="714"/>
      <c r="C34" s="714"/>
      <c r="D34" s="714"/>
      <c r="E34" s="714"/>
      <c r="F34" s="714"/>
      <c r="G34" s="715"/>
      <c r="H34" s="694"/>
      <c r="I34" s="690"/>
      <c r="J34" s="690"/>
      <c r="K34" s="690"/>
      <c r="L34" s="690"/>
      <c r="M34" s="690"/>
      <c r="N34" s="690"/>
      <c r="O34" s="690"/>
      <c r="P34" s="690"/>
    </row>
    <row r="35" spans="1:16" ht="31.75" customHeight="1" x14ac:dyDescent="0.35">
      <c r="A35" s="713" t="s">
        <v>695</v>
      </c>
      <c r="B35" s="714"/>
      <c r="C35" s="714"/>
      <c r="D35" s="714"/>
      <c r="E35" s="714"/>
      <c r="F35" s="714"/>
      <c r="G35" s="715"/>
      <c r="H35" s="694"/>
      <c r="I35" s="690"/>
      <c r="J35" s="690"/>
      <c r="K35" s="690"/>
      <c r="L35" s="690"/>
      <c r="M35" s="690"/>
      <c r="N35" s="690"/>
      <c r="O35" s="690"/>
      <c r="P35" s="690"/>
    </row>
    <row r="36" spans="1:16" ht="33" customHeight="1" x14ac:dyDescent="0.35">
      <c r="A36" s="713" t="s">
        <v>696</v>
      </c>
      <c r="B36" s="714"/>
      <c r="C36" s="714"/>
      <c r="D36" s="714"/>
      <c r="E36" s="714"/>
      <c r="F36" s="714"/>
      <c r="G36" s="715"/>
      <c r="H36" s="694"/>
      <c r="I36" s="690"/>
      <c r="J36" s="690"/>
      <c r="K36" s="690"/>
      <c r="L36" s="690"/>
      <c r="M36" s="690"/>
      <c r="N36" s="690"/>
      <c r="O36" s="690"/>
      <c r="P36" s="690"/>
    </row>
    <row r="37" spans="1:16" ht="34.25" customHeight="1" x14ac:dyDescent="0.35">
      <c r="A37" s="713" t="s">
        <v>697</v>
      </c>
      <c r="B37" s="714"/>
      <c r="C37" s="714"/>
      <c r="D37" s="714"/>
      <c r="E37" s="714"/>
      <c r="F37" s="714"/>
      <c r="G37" s="715"/>
      <c r="H37" s="694"/>
      <c r="I37" s="690"/>
      <c r="J37" s="690"/>
      <c r="K37" s="690"/>
      <c r="L37" s="690"/>
      <c r="M37" s="690"/>
      <c r="N37" s="690"/>
      <c r="O37" s="690"/>
      <c r="P37" s="690"/>
    </row>
    <row r="38" spans="1:16" ht="39" customHeight="1" x14ac:dyDescent="0.35">
      <c r="A38" s="678" t="s">
        <v>698</v>
      </c>
      <c r="B38" s="679"/>
      <c r="C38" s="679"/>
      <c r="D38" s="679"/>
      <c r="E38" s="679"/>
      <c r="F38" s="679"/>
      <c r="G38" s="680"/>
      <c r="H38" s="694"/>
      <c r="I38" s="690"/>
      <c r="J38" s="690"/>
      <c r="K38" s="690"/>
      <c r="L38" s="690"/>
      <c r="M38" s="690"/>
      <c r="N38" s="690"/>
      <c r="O38" s="690"/>
      <c r="P38" s="690"/>
    </row>
    <row r="39" spans="1:16" x14ac:dyDescent="0.35">
      <c r="A39" s="441"/>
      <c r="B39" s="690"/>
      <c r="C39" s="690"/>
      <c r="D39" s="690"/>
      <c r="E39" s="690"/>
      <c r="F39" s="690"/>
      <c r="G39" s="690"/>
      <c r="H39" s="690"/>
      <c r="I39" s="690"/>
      <c r="J39" s="690"/>
      <c r="K39" s="690"/>
      <c r="L39" s="690"/>
      <c r="M39" s="690"/>
      <c r="N39" s="690"/>
      <c r="O39" s="690"/>
      <c r="P39" s="690"/>
    </row>
  </sheetData>
  <mergeCells count="22">
    <mergeCell ref="B39:P39"/>
    <mergeCell ref="B3:O3"/>
    <mergeCell ref="B1:O1"/>
    <mergeCell ref="B2:O2"/>
    <mergeCell ref="F4:O20"/>
    <mergeCell ref="H21:O38"/>
    <mergeCell ref="A21:G26"/>
    <mergeCell ref="A14:E14"/>
    <mergeCell ref="A18:E18"/>
    <mergeCell ref="P1:P38"/>
    <mergeCell ref="A32:G32"/>
    <mergeCell ref="A33:G33"/>
    <mergeCell ref="A34:G34"/>
    <mergeCell ref="A35:G35"/>
    <mergeCell ref="A36:G36"/>
    <mergeCell ref="A37:G37"/>
    <mergeCell ref="A38:G38"/>
    <mergeCell ref="A27:G27"/>
    <mergeCell ref="A28:G28"/>
    <mergeCell ref="A29:G29"/>
    <mergeCell ref="A30:G30"/>
    <mergeCell ref="A31:G31"/>
  </mergeCells>
  <phoneticPr fontId="5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A6CBCC5-31AC-466C-A733-6E7120FF768C}">
          <x14:formula1>
            <xm:f>'EIA Formula'!$A$6:$A$12</xm:f>
          </x14:formula1>
          <xm:sqref>C5:C13 C15:C17 C19:C20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15F7-BC98-4F11-A024-93C64218FA82}">
  <sheetPr>
    <tabColor rgb="FFFFC000"/>
  </sheetPr>
  <dimension ref="A1:P18"/>
  <sheetViews>
    <sheetView showGridLines="0" zoomScale="50" zoomScaleNormal="50" workbookViewId="0">
      <selection activeCell="D13" sqref="D13"/>
    </sheetView>
  </sheetViews>
  <sheetFormatPr defaultColWidth="8.90625" defaultRowHeight="15.5" x14ac:dyDescent="0.35"/>
  <cols>
    <col min="1" max="1" width="8.90625" style="418"/>
    <col min="2" max="2" width="36.453125" style="418" customWidth="1"/>
    <col min="3" max="3" width="18.54296875" style="418" customWidth="1"/>
    <col min="4" max="4" width="16.1796875" style="418" customWidth="1"/>
    <col min="5" max="5" width="38.453125" style="418" customWidth="1"/>
    <col min="6" max="6" width="40.6328125" style="418" customWidth="1"/>
    <col min="7" max="7" width="46.90625" style="418" customWidth="1"/>
    <col min="8" max="8" width="18.1796875" style="418" customWidth="1"/>
    <col min="9" max="9" width="14.54296875" style="418" customWidth="1"/>
    <col min="10" max="10" width="17" style="418" customWidth="1"/>
    <col min="11" max="12" width="8.90625" style="418"/>
    <col min="13" max="13" width="28.36328125" style="418" customWidth="1"/>
    <col min="14" max="16384" width="8.90625" style="418"/>
  </cols>
  <sheetData>
    <row r="1" spans="1:16" ht="120.65" customHeight="1" x14ac:dyDescent="0.35">
      <c r="A1" s="430"/>
      <c r="B1" s="430" t="s">
        <v>809</v>
      </c>
      <c r="C1" s="431" t="s">
        <v>808</v>
      </c>
      <c r="D1" s="431" t="s">
        <v>807</v>
      </c>
      <c r="E1" s="432" t="s">
        <v>806</v>
      </c>
      <c r="F1" s="433" t="s">
        <v>805</v>
      </c>
      <c r="G1" s="433" t="s">
        <v>804</v>
      </c>
      <c r="H1" s="433" t="s">
        <v>803</v>
      </c>
      <c r="I1" s="716"/>
      <c r="O1" s="424"/>
      <c r="P1" s="425"/>
    </row>
    <row r="2" spans="1:16" ht="62" x14ac:dyDescent="0.35">
      <c r="A2" s="449" t="s">
        <v>64</v>
      </c>
      <c r="B2" s="420" t="s">
        <v>826</v>
      </c>
      <c r="C2" s="448" t="str">
        <f>IF(ISBLANK(VLOOKUP(A2,'EIA Stage 1'!A:D,3,FALSE)),"",VLOOKUP(A2,'EIA Stage 1'!A:D,3,FALSE))</f>
        <v/>
      </c>
      <c r="D2" s="447" t="str">
        <f>IF(ISBLANK(VLOOKUP(A2,'EIA Stage 1'!A:D,4,FALSE)),"",VLOOKUP(A2,'EIA Stage 1'!A:D,4,FALSE))</f>
        <v/>
      </c>
      <c r="E2" s="423"/>
      <c r="F2" s="423"/>
      <c r="G2" s="419"/>
      <c r="H2" s="419"/>
      <c r="I2" s="716"/>
    </row>
    <row r="3" spans="1:16" ht="77.5" x14ac:dyDescent="0.35">
      <c r="A3" s="449" t="s">
        <v>65</v>
      </c>
      <c r="B3" s="420" t="s">
        <v>827</v>
      </c>
      <c r="C3" s="448" t="str">
        <f>IF(ISBLANK(VLOOKUP(A3,'EIA Stage 1'!A:D,3,FALSE)),"",VLOOKUP(A3,'EIA Stage 1'!A:D,3,FALSE))</f>
        <v/>
      </c>
      <c r="D3" s="447" t="str">
        <f>IF(ISBLANK(VLOOKUP(A3,'EIA Stage 1'!A:D,4,FALSE)),"",VLOOKUP(A3,'EIA Stage 1'!A:D,4,FALSE))</f>
        <v/>
      </c>
      <c r="E3" s="423"/>
      <c r="F3" s="423"/>
      <c r="G3" s="419"/>
      <c r="H3" s="419"/>
      <c r="I3" s="716"/>
    </row>
    <row r="4" spans="1:16" ht="93" customHeight="1" x14ac:dyDescent="0.35">
      <c r="A4" s="449" t="s">
        <v>66</v>
      </c>
      <c r="B4" s="420" t="s">
        <v>823</v>
      </c>
      <c r="C4" s="448" t="str">
        <f>IF(ISBLANK(VLOOKUP(A4,'EIA Stage 1'!A:D,3,FALSE)),"",VLOOKUP(A4,'EIA Stage 1'!A:D,3,FALSE))</f>
        <v/>
      </c>
      <c r="D4" s="447" t="str">
        <f>IF(ISBLANK(VLOOKUP(A4,'EIA Stage 1'!A:D,4,FALSE)),"",VLOOKUP(A4,'EIA Stage 1'!A:D,4,FALSE))</f>
        <v/>
      </c>
      <c r="E4" s="423"/>
      <c r="F4" s="423"/>
      <c r="G4" s="419"/>
      <c r="H4" s="419"/>
      <c r="I4" s="716"/>
    </row>
    <row r="5" spans="1:16" ht="62" x14ac:dyDescent="0.35">
      <c r="A5" s="449" t="s">
        <v>67</v>
      </c>
      <c r="B5" s="420" t="s">
        <v>795</v>
      </c>
      <c r="C5" s="448" t="str">
        <f>IF(ISBLANK(VLOOKUP(A5,'EIA Stage 1'!A:D,3,FALSE)),"",VLOOKUP(A5,'EIA Stage 1'!A:D,3,FALSE))</f>
        <v/>
      </c>
      <c r="D5" s="447" t="str">
        <f>IF(ISBLANK(VLOOKUP(A5,'EIA Stage 1'!A:D,4,FALSE)),"",VLOOKUP(A5,'EIA Stage 1'!A:D,4,FALSE))</f>
        <v/>
      </c>
      <c r="E5" s="423"/>
      <c r="F5" s="423"/>
      <c r="G5" s="419"/>
      <c r="H5" s="419"/>
      <c r="I5" s="716"/>
    </row>
    <row r="6" spans="1:16" ht="124" x14ac:dyDescent="0.35">
      <c r="A6" s="449" t="s">
        <v>68</v>
      </c>
      <c r="B6" s="420" t="s">
        <v>794</v>
      </c>
      <c r="C6" s="448" t="str">
        <f>IF(ISBLANK(VLOOKUP(A6,'EIA Stage 1'!A:D,3,FALSE)),"",VLOOKUP(A6,'EIA Stage 1'!A:D,3,FALSE))</f>
        <v/>
      </c>
      <c r="D6" s="447" t="str">
        <f>IF(ISBLANK(VLOOKUP(A6,'EIA Stage 1'!A:D,4,FALSE)),"",VLOOKUP(A6,'EIA Stage 1'!A:D,4,FALSE))</f>
        <v/>
      </c>
      <c r="E6" s="423"/>
      <c r="F6" s="423"/>
      <c r="G6" s="419"/>
      <c r="H6" s="419"/>
      <c r="I6" s="716"/>
    </row>
    <row r="7" spans="1:16" ht="93" customHeight="1" x14ac:dyDescent="0.35">
      <c r="A7" s="449" t="s">
        <v>69</v>
      </c>
      <c r="B7" s="420" t="s">
        <v>828</v>
      </c>
      <c r="C7" s="448" t="str">
        <f>IF(ISBLANK(VLOOKUP(A7,'EIA Stage 1'!A:D,3,FALSE)),"",VLOOKUP(A7,'EIA Stage 1'!A:D,3,FALSE))</f>
        <v/>
      </c>
      <c r="D7" s="447" t="str">
        <f>IF(ISBLANK(VLOOKUP(A7,'EIA Stage 1'!A:D,4,FALSE)),"",VLOOKUP(A7,'EIA Stage 1'!A:D,4,FALSE))</f>
        <v/>
      </c>
      <c r="E7" s="423"/>
      <c r="F7" s="423"/>
      <c r="G7" s="419"/>
      <c r="H7" s="419"/>
      <c r="I7" s="716"/>
    </row>
    <row r="8" spans="1:16" ht="62" x14ac:dyDescent="0.35">
      <c r="A8" s="449" t="s">
        <v>70</v>
      </c>
      <c r="B8" s="420" t="s">
        <v>824</v>
      </c>
      <c r="C8" s="448" t="str">
        <f>IF(ISBLANK(VLOOKUP(A8,'EIA Stage 1'!A:D,3,FALSE)),"",VLOOKUP(A8,'EIA Stage 1'!A:D,3,FALSE))</f>
        <v/>
      </c>
      <c r="D8" s="447" t="str">
        <f>IF(ISBLANK(VLOOKUP(A8,'EIA Stage 1'!A:D,4,FALSE)),"",VLOOKUP(A8,'EIA Stage 1'!A:D,4,FALSE))</f>
        <v/>
      </c>
      <c r="E8" s="423"/>
      <c r="F8" s="423"/>
      <c r="G8" s="419"/>
      <c r="H8" s="419"/>
      <c r="I8" s="716"/>
    </row>
    <row r="9" spans="1:16" ht="77.5" x14ac:dyDescent="0.35">
      <c r="A9" s="449" t="s">
        <v>71</v>
      </c>
      <c r="B9" s="420" t="s">
        <v>825</v>
      </c>
      <c r="C9" s="448" t="str">
        <f>IF(ISBLANK(VLOOKUP(A9,'EIA Stage 1'!A:D,3,FALSE)),"",VLOOKUP(A9,'EIA Stage 1'!A:D,3,FALSE))</f>
        <v/>
      </c>
      <c r="D9" s="447" t="str">
        <f>IF(ISBLANK(VLOOKUP(A9,'EIA Stage 1'!A:D,4,FALSE)),"",VLOOKUP(A9,'EIA Stage 1'!A:D,4,FALSE))</f>
        <v/>
      </c>
      <c r="E9" s="423"/>
      <c r="F9" s="423"/>
      <c r="G9" s="419"/>
      <c r="H9" s="419"/>
      <c r="I9" s="716"/>
    </row>
    <row r="10" spans="1:16" ht="124" customHeight="1" x14ac:dyDescent="0.35">
      <c r="A10" s="449" t="s">
        <v>72</v>
      </c>
      <c r="B10" s="446" t="s">
        <v>790</v>
      </c>
      <c r="C10" s="448" t="str">
        <f>IF(ISBLANK(VLOOKUP(A10,'EIA Stage 1'!A:D,3,FALSE)),"",VLOOKUP(A10,'EIA Stage 1'!A:D,3,FALSE))</f>
        <v/>
      </c>
      <c r="D10" s="447" t="str">
        <f>IF(ISBLANK(VLOOKUP(A10,'EIA Stage 1'!A:D,4,FALSE)),"",VLOOKUP(A10,'EIA Stage 1'!A:D,4,FALSE))</f>
        <v/>
      </c>
      <c r="E10" s="423"/>
      <c r="F10" s="423"/>
      <c r="G10" s="419"/>
      <c r="H10" s="419"/>
      <c r="I10" s="716"/>
      <c r="J10" s="438"/>
      <c r="K10" s="438"/>
      <c r="L10" s="438"/>
      <c r="M10" s="438"/>
    </row>
    <row r="11" spans="1:16" ht="29.4" customHeight="1" x14ac:dyDescent="0.35">
      <c r="A11" s="717" t="s">
        <v>789</v>
      </c>
      <c r="B11" s="718"/>
      <c r="C11" s="718"/>
      <c r="D11" s="718"/>
      <c r="E11" s="718"/>
      <c r="F11" s="718"/>
      <c r="G11" s="718"/>
      <c r="H11" s="719"/>
      <c r="I11" s="716"/>
    </row>
    <row r="12" spans="1:16" ht="44.4" customHeight="1" x14ac:dyDescent="0.35">
      <c r="A12" s="449" t="s">
        <v>73</v>
      </c>
      <c r="B12" s="421" t="s">
        <v>820</v>
      </c>
      <c r="C12" s="448" t="str">
        <f>IF(ISBLANK(VLOOKUP(A12,'EIA Stage 1'!A:D,3,FALSE)),"",VLOOKUP(A12,'EIA Stage 1'!A:D,3,FALSE))</f>
        <v/>
      </c>
      <c r="D12" s="447" t="str">
        <f>IF(ISBLANK(VLOOKUP(A12,'EIA Stage 1'!A:D,4,FALSE)),"",VLOOKUP(A12,'EIA Stage 1'!A:D,4,FALSE))</f>
        <v/>
      </c>
      <c r="E12" s="422"/>
      <c r="F12" s="422"/>
      <c r="G12" s="419"/>
      <c r="H12" s="419"/>
      <c r="I12" s="716"/>
    </row>
    <row r="13" spans="1:16" ht="31" x14ac:dyDescent="0.35">
      <c r="A13" s="449" t="s">
        <v>200</v>
      </c>
      <c r="B13" s="421" t="s">
        <v>821</v>
      </c>
      <c r="C13" s="448" t="str">
        <f>IF(ISBLANK(VLOOKUP(A13,'EIA Stage 1'!A:D,3,FALSE)),"",VLOOKUP(A13,'EIA Stage 1'!A:D,3,FALSE))</f>
        <v/>
      </c>
      <c r="D13" s="447" t="str">
        <f>IF(ISBLANK(VLOOKUP(A13,'EIA Stage 1'!A:D,4,FALSE)),"",VLOOKUP(A13,'EIA Stage 1'!A:D,4,FALSE))</f>
        <v/>
      </c>
      <c r="E13" s="419"/>
      <c r="F13" s="419"/>
      <c r="G13" s="419"/>
      <c r="H13" s="419"/>
      <c r="I13" s="716"/>
    </row>
    <row r="14" spans="1:16" ht="46.5" x14ac:dyDescent="0.35">
      <c r="A14" s="449" t="s">
        <v>201</v>
      </c>
      <c r="B14" s="421" t="s">
        <v>822</v>
      </c>
      <c r="C14" s="448" t="str">
        <f>IF(ISBLANK(VLOOKUP(A14,'EIA Stage 1'!A:D,3,FALSE)),"",VLOOKUP(A14,'EIA Stage 1'!A:D,3,FALSE))</f>
        <v/>
      </c>
      <c r="D14" s="447" t="str">
        <f>IF(ISBLANK(VLOOKUP(A14,'EIA Stage 1'!A:D,4,FALSE)),"",VLOOKUP(A14,'EIA Stage 1'!A:D,4,FALSE))</f>
        <v/>
      </c>
      <c r="E14" s="419"/>
      <c r="F14" s="419"/>
      <c r="G14" s="419"/>
      <c r="H14" s="419"/>
      <c r="I14" s="716"/>
    </row>
    <row r="15" spans="1:16" x14ac:dyDescent="0.35">
      <c r="A15" s="704" t="s">
        <v>683</v>
      </c>
      <c r="B15" s="705"/>
      <c r="C15" s="705"/>
      <c r="D15" s="705"/>
      <c r="E15" s="705"/>
      <c r="F15" s="705"/>
      <c r="G15" s="705"/>
      <c r="H15" s="706"/>
      <c r="I15" s="716"/>
    </row>
    <row r="16" spans="1:16" ht="31" x14ac:dyDescent="0.35">
      <c r="A16" s="449" t="s">
        <v>202</v>
      </c>
      <c r="B16" s="421" t="s">
        <v>684</v>
      </c>
      <c r="C16" s="448" t="str">
        <f>IF(ISBLANK(VLOOKUP(A16,'EIA Stage 1'!A:D,3,FALSE)),"",VLOOKUP(A16,'EIA Stage 1'!A:D,3,FALSE))</f>
        <v/>
      </c>
      <c r="D16" s="447" t="str">
        <f>IF(ISBLANK(VLOOKUP(A16,'EIA Stage 1'!A:D,4,FALSE)),"",VLOOKUP(A16,'EIA Stage 1'!A:D,4,FALSE))</f>
        <v/>
      </c>
      <c r="E16" s="419"/>
      <c r="F16" s="419"/>
      <c r="G16" s="419"/>
      <c r="H16" s="419"/>
      <c r="I16" s="716"/>
    </row>
    <row r="17" spans="1:9" ht="31" x14ac:dyDescent="0.35">
      <c r="A17" s="449" t="s">
        <v>203</v>
      </c>
      <c r="B17" s="421" t="s">
        <v>685</v>
      </c>
      <c r="C17" s="448" t="str">
        <f>IF(ISBLANK(VLOOKUP(A17,'EIA Stage 1'!A:D,3,FALSE)),"",VLOOKUP(A17,'EIA Stage 1'!A:D,3,FALSE))</f>
        <v/>
      </c>
      <c r="D17" s="447" t="str">
        <f>IF(ISBLANK(VLOOKUP(A17,'EIA Stage 1'!A:D,4,FALSE)),"",VLOOKUP(A17,'EIA Stage 1'!A:D,4,FALSE))</f>
        <v/>
      </c>
      <c r="E17" s="419"/>
      <c r="F17" s="419"/>
      <c r="G17" s="419"/>
      <c r="H17" s="419"/>
      <c r="I17" s="716"/>
    </row>
    <row r="18" spans="1:9" x14ac:dyDescent="0.35">
      <c r="A18" s="445"/>
      <c r="B18" s="445"/>
      <c r="C18" s="437"/>
      <c r="D18" s="437"/>
      <c r="E18" s="437"/>
      <c r="F18" s="437"/>
      <c r="G18" s="437"/>
      <c r="H18" s="437"/>
      <c r="I18" s="437"/>
    </row>
  </sheetData>
  <mergeCells count="3">
    <mergeCell ref="I1:I17"/>
    <mergeCell ref="A15:H15"/>
    <mergeCell ref="A11:H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86</vt:i4>
      </vt:variant>
    </vt:vector>
  </HeadingPairs>
  <TitlesOfParts>
    <vt:vector size="109" baseType="lpstr">
      <vt:lpstr>Formulas DO NOT USE</vt:lpstr>
      <vt:lpstr>Version Control</vt:lpstr>
      <vt:lpstr>INFO</vt:lpstr>
      <vt:lpstr>QEIA Summary</vt:lpstr>
      <vt:lpstr>QIA STAGE 1</vt:lpstr>
      <vt:lpstr>QIA STAGE 2</vt:lpstr>
      <vt:lpstr>Lookup Lists</vt:lpstr>
      <vt:lpstr>EIA Stage 1</vt:lpstr>
      <vt:lpstr>EIA Stage 2</vt:lpstr>
      <vt:lpstr>EIA Formula</vt:lpstr>
      <vt:lpstr>EIA Due Regard Assessment </vt:lpstr>
      <vt:lpstr>S14Z2 </vt:lpstr>
      <vt:lpstr>EIA Due Regard Assessment</vt:lpstr>
      <vt:lpstr>Key</vt:lpstr>
      <vt:lpstr>Reviews</vt:lpstr>
      <vt:lpstr>S14Z2</vt:lpstr>
      <vt:lpstr>Virtual Assessment</vt:lpstr>
      <vt:lpstr>Sheet1</vt:lpstr>
      <vt:lpstr>Sheet4</vt:lpstr>
      <vt:lpstr>Sheet2</vt:lpstr>
      <vt:lpstr>QEIA Review</vt:lpstr>
      <vt:lpstr>Sheet3</vt:lpstr>
      <vt:lpstr>Sheet5</vt:lpstr>
      <vt:lpstr>GB</vt:lpstr>
      <vt:lpstr>'QEIA Summary'!Print_Area</vt:lpstr>
      <vt:lpstr>'QIA STAGE 1'!Print_Area</vt:lpstr>
      <vt:lpstr>'QIA STAGE 2'!Print_Area</vt:lpstr>
      <vt:lpstr>Q_1</vt:lpstr>
      <vt:lpstr>Q_10</vt:lpstr>
      <vt:lpstr>Q_11</vt:lpstr>
      <vt:lpstr>Q_12</vt:lpstr>
      <vt:lpstr>Q_13</vt:lpstr>
      <vt:lpstr>Q_14</vt:lpstr>
      <vt:lpstr>Q_15</vt:lpstr>
      <vt:lpstr>Q_16</vt:lpstr>
      <vt:lpstr>Q_17</vt:lpstr>
      <vt:lpstr>Q_18</vt:lpstr>
      <vt:lpstr>Q_19</vt:lpstr>
      <vt:lpstr>Q_2</vt:lpstr>
      <vt:lpstr>Q_20</vt:lpstr>
      <vt:lpstr>Q_21</vt:lpstr>
      <vt:lpstr>Q_22</vt:lpstr>
      <vt:lpstr>Q_23</vt:lpstr>
      <vt:lpstr>Q_24</vt:lpstr>
      <vt:lpstr>Q_25</vt:lpstr>
      <vt:lpstr>Q_26</vt:lpstr>
      <vt:lpstr>Q_27</vt:lpstr>
      <vt:lpstr>Q_28</vt:lpstr>
      <vt:lpstr>Q_29</vt:lpstr>
      <vt:lpstr>Q_3</vt:lpstr>
      <vt:lpstr>Q_30</vt:lpstr>
      <vt:lpstr>Q_31</vt:lpstr>
      <vt:lpstr>Q_32</vt:lpstr>
      <vt:lpstr>Q_33</vt:lpstr>
      <vt:lpstr>Q_34</vt:lpstr>
      <vt:lpstr>Q_35</vt:lpstr>
      <vt:lpstr>Q_36</vt:lpstr>
      <vt:lpstr>Q_37</vt:lpstr>
      <vt:lpstr>Q_38</vt:lpstr>
      <vt:lpstr>Q_39</vt:lpstr>
      <vt:lpstr>Q_4</vt:lpstr>
      <vt:lpstr>Q_5</vt:lpstr>
      <vt:lpstr>Q_6</vt:lpstr>
      <vt:lpstr>Q_7</vt:lpstr>
      <vt:lpstr>Q_8</vt:lpstr>
      <vt:lpstr>Q_9</vt:lpstr>
      <vt:lpstr>Q1.</vt:lpstr>
      <vt:lpstr>Q10.</vt:lpstr>
      <vt:lpstr>Q11.</vt:lpstr>
      <vt:lpstr>Q12.</vt:lpstr>
      <vt:lpstr>Q13.</vt:lpstr>
      <vt:lpstr>Q14.</vt:lpstr>
      <vt:lpstr>Q15.</vt:lpstr>
      <vt:lpstr>Q16.</vt:lpstr>
      <vt:lpstr>Q17.</vt:lpstr>
      <vt:lpstr>Q18.</vt:lpstr>
      <vt:lpstr>Q19.</vt:lpstr>
      <vt:lpstr>Q2.</vt:lpstr>
      <vt:lpstr>Q20.</vt:lpstr>
      <vt:lpstr>Q21.</vt:lpstr>
      <vt:lpstr>Q22.</vt:lpstr>
      <vt:lpstr>Q23.</vt:lpstr>
      <vt:lpstr>Q24.</vt:lpstr>
      <vt:lpstr>Q25.</vt:lpstr>
      <vt:lpstr>Q26.</vt:lpstr>
      <vt:lpstr>Q27.</vt:lpstr>
      <vt:lpstr>Q28.</vt:lpstr>
      <vt:lpstr>Q29.</vt:lpstr>
      <vt:lpstr>Q3.</vt:lpstr>
      <vt:lpstr>Q30.</vt:lpstr>
      <vt:lpstr>Q31.</vt:lpstr>
      <vt:lpstr>Q32.</vt:lpstr>
      <vt:lpstr>Q33.</vt:lpstr>
      <vt:lpstr>Q34.</vt:lpstr>
      <vt:lpstr>Q35.</vt:lpstr>
      <vt:lpstr>Q36.</vt:lpstr>
      <vt:lpstr>Q37.</vt:lpstr>
      <vt:lpstr>Q38.</vt:lpstr>
      <vt:lpstr>Q39.</vt:lpstr>
      <vt:lpstr>Q4.</vt:lpstr>
      <vt:lpstr>Q5.</vt:lpstr>
      <vt:lpstr>Q6.</vt:lpstr>
      <vt:lpstr>Q7.</vt:lpstr>
      <vt:lpstr>Q8.</vt:lpstr>
      <vt:lpstr>Q9.</vt:lpstr>
      <vt:lpstr>QIA</vt:lpstr>
      <vt:lpstr>QnP</vt:lpstr>
      <vt:lpstr>Review_YN</vt:lpstr>
      <vt:lpstr>ReviewStatus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Howlett Chris (NHS Southern Derbyshire CCG)</dc:creator>
  <cp:lastModifiedBy>Howlett Chris (NHS Southern Derbyshire CCG)</cp:lastModifiedBy>
  <cp:lastPrinted>2020-03-16T11:19:51Z</cp:lastPrinted>
  <dcterms:created xsi:type="dcterms:W3CDTF">2017-11-24T13:57:30Z</dcterms:created>
  <dcterms:modified xsi:type="dcterms:W3CDTF">2022-11-01T09:29:29Z</dcterms:modified>
</cp:coreProperties>
</file>